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ANPAL CONTR.AFF\CONTRATTO 3 LUGLIO -\FATTURAZIONE\LUGLIO 23\"/>
    </mc:Choice>
  </mc:AlternateContent>
  <xr:revisionPtr revIDLastSave="0" documentId="13_ncr:1_{0A90DADC-F424-4EFB-B03E-AF68CC23C023}" xr6:coauthVersionLast="36" xr6:coauthVersionMax="36" xr10:uidLastSave="{00000000-0000-0000-0000-000000000000}"/>
  <bookViews>
    <workbookView xWindow="0" yWindow="0" windowWidth="20490" windowHeight="6705" xr2:uid="{6076760A-8AC0-437F-BBFA-E9978893F2A5}"/>
  </bookViews>
  <sheets>
    <sheet name="Telefono" sheetId="1" r:id="rId1"/>
    <sheet name="Web" sheetId="2" r:id="rId2"/>
    <sheet name="SLA 09" sheetId="5" r:id="rId3"/>
    <sheet name="Mensile Luglio 2023 + grafici" sheetId="3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Telefono!$F$10:$H$37</definedName>
    <definedName name="_xlnm._FilterDatabase" localSheetId="1" hidden="1">Web!$F$10:$H$46</definedName>
    <definedName name="connessione" localSheetId="3">[1]Storico_Fatture!$E$16:$E$26</definedName>
    <definedName name="connessione">[2]Storico_Fatture!$E$16:$E$26</definedName>
    <definedName name="CONSIP_MAGGIO" localSheetId="3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5" l="1"/>
  <c r="F35" i="5"/>
  <c r="E35" i="5"/>
  <c r="D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K28" i="3" l="1"/>
  <c r="J28" i="3"/>
  <c r="I28" i="3"/>
  <c r="H28" i="3"/>
  <c r="G28" i="3"/>
  <c r="F28" i="3"/>
  <c r="E28" i="3"/>
  <c r="O27" i="3"/>
  <c r="M27" i="3"/>
  <c r="L27" i="3"/>
  <c r="O26" i="3"/>
  <c r="M26" i="3"/>
  <c r="L26" i="3"/>
  <c r="O25" i="3"/>
  <c r="M25" i="3"/>
  <c r="L25" i="3"/>
  <c r="O24" i="3"/>
  <c r="M24" i="3"/>
  <c r="L24" i="3"/>
  <c r="O23" i="3"/>
  <c r="M23" i="3"/>
  <c r="L23" i="3"/>
  <c r="O22" i="3"/>
  <c r="M22" i="3"/>
  <c r="L22" i="3"/>
  <c r="O21" i="3"/>
  <c r="M21" i="3"/>
  <c r="L21" i="3"/>
  <c r="O20" i="3"/>
  <c r="M20" i="3"/>
  <c r="L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W12" i="3"/>
  <c r="V12" i="3"/>
  <c r="U12" i="3"/>
  <c r="O12" i="3"/>
  <c r="M12" i="3"/>
  <c r="L12" i="3"/>
  <c r="W11" i="3"/>
  <c r="V11" i="3"/>
  <c r="U11" i="3"/>
  <c r="O11" i="3"/>
  <c r="M11" i="3"/>
  <c r="L11" i="3"/>
  <c r="W10" i="3"/>
  <c r="V10" i="3"/>
  <c r="U10" i="3"/>
  <c r="O10" i="3"/>
  <c r="M10" i="3"/>
  <c r="L10" i="3"/>
  <c r="W9" i="3"/>
  <c r="V9" i="3"/>
  <c r="U9" i="3"/>
  <c r="O9" i="3"/>
  <c r="M9" i="3"/>
  <c r="L9" i="3"/>
  <c r="W8" i="3"/>
  <c r="V8" i="3"/>
  <c r="U8" i="3"/>
  <c r="O8" i="3"/>
  <c r="M8" i="3"/>
  <c r="L8" i="3"/>
  <c r="O7" i="3"/>
  <c r="M7" i="3"/>
  <c r="L7" i="3"/>
  <c r="H47" i="2"/>
  <c r="D47" i="2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<sst xmlns="http://schemas.openxmlformats.org/spreadsheetml/2006/main" count="505" uniqueCount="170">
  <si>
    <t>ANPAL - Casi in stato chiuso generati dal canale telefonico. Sintetico per Tipo; dettaglio per motivo</t>
  </si>
  <si>
    <t>Attività svolta dal 1 al 31 Luglio aggiornato il 3 Agosto 2023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</si>
  <si>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</si>
  <si>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</si>
  <si>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</si>
  <si>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</si>
  <si>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</si>
  <si>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Accesso/registrazione a MyANPAL</t>
  </si>
  <si>
    <t>Did - Dichiarazione di immediata disponibilità</t>
  </si>
  <si>
    <t>Accesso/registrazione/cancellazione utenza MyANPAL</t>
  </si>
  <si>
    <t>Altro</t>
  </si>
  <si>
    <t>Agenzie per il lavoro e albo nazionale</t>
  </si>
  <si>
    <t>Fondo nuove competenze seconda edizione</t>
  </si>
  <si>
    <t>Albo informatico</t>
  </si>
  <si>
    <t>Garanzia Giovani</t>
  </si>
  <si>
    <t>Altro (specificare il servizio)</t>
  </si>
  <si>
    <t>Sap - Scheda anagrafica e professionale</t>
  </si>
  <si>
    <t>Anagrafica</t>
  </si>
  <si>
    <t>Portale Anpal - MyANPAL</t>
  </si>
  <si>
    <t>Assegno di ricollocazione Cigs</t>
  </si>
  <si>
    <t>Assegno di ricollocazione Naspi</t>
  </si>
  <si>
    <t>Fondo nuove competenze prima edizione</t>
  </si>
  <si>
    <t>Assessment - profilazione qualitativa</t>
  </si>
  <si>
    <t>Disoccupazione e ricollocazione</t>
  </si>
  <si>
    <t>Attestazione stato di disoccupazione</t>
  </si>
  <si>
    <t>Reddito di cittadinanza</t>
  </si>
  <si>
    <t>Domanda e offerta di lavoro</t>
  </si>
  <si>
    <t>Patto di servizio</t>
  </si>
  <si>
    <t>(vuoto)</t>
  </si>
  <si>
    <t>Incentivi all'assunzione</t>
  </si>
  <si>
    <t>Lavoro all'estero e EURES</t>
  </si>
  <si>
    <t>MyLearning</t>
  </si>
  <si>
    <t>Patto per il lavoro</t>
  </si>
  <si>
    <t>Skill gap analysis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</si>
  <si>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</si>
  <si>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</si>
  <si>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</si>
  <si>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</si>
  <si>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</si>
  <si>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Correttezza abilitazione funzionalità e visibilità dati</t>
  </si>
  <si>
    <t>Errore di registrazione</t>
  </si>
  <si>
    <t>Errore di registrazione utente</t>
  </si>
  <si>
    <t>Errore registrazione persona giuridica-azienda già esistente</t>
  </si>
  <si>
    <t>Cambio mail</t>
  </si>
  <si>
    <t>Cancellazione utenza</t>
  </si>
  <si>
    <t>Blocco tecnico</t>
  </si>
  <si>
    <t>Consultazione</t>
  </si>
  <si>
    <t>Iscrizione</t>
  </si>
  <si>
    <t>Gestione lavoratori</t>
  </si>
  <si>
    <t>Gestione sedi</t>
  </si>
  <si>
    <t>Modifica dati societari (rappresentante legale, ragione sociale, sede legale, ecc.)</t>
  </si>
  <si>
    <t>Anagrafica errata</t>
  </si>
  <si>
    <t>Intermediata</t>
  </si>
  <si>
    <t>Profilazione qualitativa</t>
  </si>
  <si>
    <t>Revoca</t>
  </si>
  <si>
    <t>Scelta del centro per l'impiego</t>
  </si>
  <si>
    <t>Curriculum Vitae</t>
  </si>
  <si>
    <t>Gestione curriculum vitae</t>
  </si>
  <si>
    <t>Gestione job vacancy</t>
  </si>
  <si>
    <t>Errore bloccante - altro</t>
  </si>
  <si>
    <t>Modifica email di notifica e/o emailPEC</t>
  </si>
  <si>
    <t>Richiesta informazioni</t>
  </si>
  <si>
    <t>Adesione</t>
  </si>
  <si>
    <t>Crescere in digitale</t>
  </si>
  <si>
    <t>SELFIEmployement</t>
  </si>
  <si>
    <t>Stato dell'adesione</t>
  </si>
  <si>
    <t>Verifica status Neet</t>
  </si>
  <si>
    <t>Condizionalità</t>
  </si>
  <si>
    <t>Gestione Puc</t>
  </si>
  <si>
    <t>Cooperazione applicativa</t>
  </si>
  <si>
    <t>Cruscotto Sap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</si>
  <si>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</si>
  <si>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</si>
  <si>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</si>
  <si>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</si>
  <si>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</si>
  <si>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Assegno di ricollocazione Rdc (AdRdC)</t>
  </si>
  <si>
    <t>Assessment - profilazione quantitativa</t>
  </si>
  <si>
    <t>Incentivabilità</t>
  </si>
  <si>
    <t>Orientamento e formazione professionale</t>
  </si>
  <si>
    <t>Fonservizi</t>
  </si>
  <si>
    <t>Fondo Artigianato Formazione</t>
  </si>
  <si>
    <t>FonCoop</t>
  </si>
  <si>
    <t>Fapi (Fondo formazione Piccole medie imprese)</t>
  </si>
  <si>
    <t>Fondimpresa</t>
  </si>
  <si>
    <t>Foragri</t>
  </si>
  <si>
    <t>Casi chiusi Canale Web</t>
  </si>
  <si>
    <t>Errore registrazione persona giuridica come rappresentante legale</t>
  </si>
  <si>
    <t>Segnalazione proveniente dal back office</t>
  </si>
  <si>
    <t>Soggetto erogatore</t>
  </si>
  <si>
    <t>Sede operativa</t>
  </si>
  <si>
    <t>Offerta occupazionale</t>
  </si>
  <si>
    <t>Primo appuntamento</t>
  </si>
  <si>
    <t>Esito attività</t>
  </si>
  <si>
    <t>Proroga</t>
  </si>
  <si>
    <t>Profilazione quantitativa</t>
  </si>
  <si>
    <t>Importo del finanziamento errato</t>
  </si>
  <si>
    <t>Modifica dati anagrafici partecipante</t>
  </si>
  <si>
    <t>Modifica del rappresentante legale e/o del richiedente</t>
  </si>
  <si>
    <t>Inserimento ente di formazione estero</t>
  </si>
  <si>
    <t>Ripristino stato di bozza</t>
  </si>
  <si>
    <t>Caricamento massivo partecipanti</t>
  </si>
  <si>
    <t>Caricamento massivo associazione partecipanti-percorsi</t>
  </si>
  <si>
    <t>Verifica dello stato dell'istanza</t>
  </si>
  <si>
    <t>Profiling</t>
  </si>
  <si>
    <t>Ict Giovani Mezzogiorno</t>
  </si>
  <si>
    <t>Yes I Start Up</t>
  </si>
  <si>
    <t>Rettifica dell'esito inviato dal Fondo</t>
  </si>
  <si>
    <t>Verifica della ricezione dell'esito inviato dal Fondo</t>
  </si>
  <si>
    <t>Richiesta di eliminazione del file inviato tramite SFTP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</si>
  <si>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</si>
  <si>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</si>
  <si>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</si>
  <si>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</si>
  <si>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</si>
  <si>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</si>
  <si>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</si>
  <si>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</si>
  <si>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</si>
  <si>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</si>
  <si>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</si>
  <si>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</si>
  <si>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</si>
  <si>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</si>
  <si>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</si>
  <si>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</si>
  <si>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</si>
  <si>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Lunedì</t>
  </si>
  <si>
    <t>Giornata</t>
  </si>
  <si>
    <t>Martedì</t>
  </si>
  <si>
    <t>Mercoledì</t>
  </si>
  <si>
    <t>Giovedì</t>
  </si>
  <si>
    <t>Venerdì</t>
  </si>
  <si>
    <t>Dentro SLA</t>
  </si>
  <si>
    <t>TOTALE CASE</t>
  </si>
  <si>
    <t>SLA Giornaliero</t>
  </si>
  <si>
    <t>SLA Progressivo Mensile</t>
  </si>
  <si>
    <t>01/07/2023</t>
  </si>
  <si>
    <t>02/07/2023</t>
  </si>
  <si>
    <t>Domenica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</si>
  <si>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</si>
  <si>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</si>
  <si>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</si>
  <si>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</si>
  <si>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</si>
  <si>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</si>
  <si>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</si>
  <si>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</si>
  <si>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</si>
  <si>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</si>
  <si>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</si>
  <si>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</si>
  <si>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</si>
  <si>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</si>
  <si>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</si>
  <si>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</si>
  <si>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</si>
  <si>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</si>
  <si>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</si>
  <si>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</si>
  <si>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</si>
  <si>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</si>
  <si>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</si>
  <si>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</si>
  <si>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</si>
  <si>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</si>
  <si>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</si>
  <si>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</si>
  <si>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31/07/2023</t>
  </si>
  <si>
    <t>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</si>
</sst>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104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0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4" fontId="2" fillId="0" borderId="20" xfId="1" applyNumberFormat="1" applyFont="1" applyFill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4" borderId="19" xfId="0" applyFont="1" applyFill="1" applyBorder="1" applyAlignment="1">
      <alignment horizontal="left"/>
    </xf>
    <xf numFmtId="0" fontId="2" fillId="4" borderId="20" xfId="0" applyNumberFormat="1" applyFont="1" applyFill="1" applyBorder="1"/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2" fillId="0" borderId="10" xfId="0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5" fillId="0" borderId="0" xfId="3" applyAlignment="1"/>
    <xf numFmtId="0" fontId="7" fillId="5" borderId="26" xfId="3" applyFont="1" applyFill="1" applyBorder="1" applyAlignment="1">
      <alignment horizontal="center" vertical="center" wrapText="1"/>
    </xf>
    <xf numFmtId="9" fontId="2" fillId="0" borderId="26" xfId="4" applyFont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8" fillId="6" borderId="29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5" borderId="26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7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8" fillId="0" borderId="32" xfId="3" applyFont="1" applyBorder="1" applyAlignment="1">
      <alignment horizontal="center" vertical="center" wrapText="1"/>
    </xf>
    <xf numFmtId="0" fontId="14" fillId="0" borderId="35" xfId="3" applyFont="1" applyBorder="1" applyAlignment="1">
      <alignment horizontal="center" vertical="center" wrapText="1"/>
    </xf>
    <xf numFmtId="0" fontId="5" fillId="0" borderId="26" xfId="3" applyBorder="1" applyAlignment="1"/>
    <xf numFmtId="166" fontId="5" fillId="0" borderId="26" xfId="3" applyNumberFormat="1" applyBorder="1" applyAlignment="1">
      <alignment horizontal="center" vertical="center"/>
    </xf>
    <xf numFmtId="3" fontId="1" fillId="0" borderId="26" xfId="3" applyNumberFormat="1" applyFont="1" applyBorder="1" applyAlignment="1">
      <alignment horizontal="center" vertical="center"/>
    </xf>
    <xf numFmtId="165" fontId="2" fillId="0" borderId="26" xfId="3" applyNumberFormat="1" applyFont="1" applyBorder="1" applyAlignment="1">
      <alignment horizontal="center" vertical="center"/>
    </xf>
    <xf numFmtId="165" fontId="2" fillId="0" borderId="26" xfId="4" applyNumberFormat="1" applyFont="1" applyBorder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6" xfId="3" applyFont="1" applyFill="1" applyBorder="1" applyAlignment="1">
      <alignment horizontal="center" vertical="center" wrapText="1"/>
    </xf>
    <xf numFmtId="0" fontId="8" fillId="8" borderId="37" xfId="3" applyFont="1" applyFill="1" applyBorder="1" applyAlignment="1">
      <alignment horizontal="center" vertical="center" wrapText="1"/>
    </xf>
    <xf numFmtId="0" fontId="8" fillId="9" borderId="25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6" xfId="3" applyNumberFormat="1" applyBorder="1" applyAlignment="1"/>
    <xf numFmtId="0" fontId="5" fillId="0" borderId="33" xfId="3" applyBorder="1" applyAlignment="1"/>
    <xf numFmtId="1" fontId="5" fillId="0" borderId="39" xfId="3" applyNumberForma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5" borderId="26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6" borderId="28" xfId="3" applyFont="1" applyFill="1" applyBorder="1" applyAlignment="1">
      <alignment horizontal="center" vertical="center" wrapText="1"/>
    </xf>
    <xf numFmtId="0" fontId="8" fillId="6" borderId="31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/>
    </xf>
    <xf numFmtId="0" fontId="8" fillId="3" borderId="30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33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34" xfId="3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26" xfId="0" applyFont="1" applyFill="1" applyBorder="1" applyAlignment="1">
      <alignment horizontal="left"/>
    </xf>
    <xf numFmtId="3" fontId="0" fillId="0" borderId="26" xfId="0" applyNumberFormat="1" applyFont="1" applyFill="1" applyBorder="1"/>
    <xf numFmtId="165" fontId="1" fillId="0" borderId="26" xfId="2" applyNumberFormat="1" applyFont="1" applyFill="1" applyBorder="1"/>
    <xf numFmtId="165" fontId="0" fillId="0" borderId="0" xfId="0" applyNumberFormat="1" applyAlignment="1">
      <alignment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>
      <alignment vertical="center"/>
    </xf>
    <xf numFmtId="0" fontId="2" fillId="0" borderId="26" xfId="0" applyFont="1" applyBorder="1" applyAlignment="1">
      <alignment horizontal="center"/>
    </xf>
  </cellXfs>
  <cellStyles count="6">
    <cellStyle name="Migliaia" xfId="1" builtinId="3"/>
    <cellStyle name="Normale" xfId="0" builtinId="0"/>
    <cellStyle name="Normale 2 2" xfId="3" xr:uid="{10845022-87F1-401D-A3DE-9272E3F4C3E4}"/>
    <cellStyle name="Normale 3" xfId="5" xr:uid="{4267C5B0-530A-4C65-8846-D3DB3CA2408E}"/>
    <cellStyle name="Percentuale" xfId="2" builtinId="5"/>
    <cellStyle name="Percentuale 2 2" xfId="4" xr:uid="{5181752B-0DCD-4E27-8B9A-BED23DFE13EA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Luglio 2023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Luglio 2023 + grafici'!$D$7:$D$27</c:f>
              <c:numCache>
                <c:formatCode>dd\ mmmm\ yyyy</c:formatCode>
                <c:ptCount val="21"/>
                <c:pt idx="0">
                  <c:v>45110</c:v>
                </c:pt>
                <c:pt idx="1">
                  <c:v>45111</c:v>
                </c:pt>
                <c:pt idx="2">
                  <c:v>45112</c:v>
                </c:pt>
                <c:pt idx="3">
                  <c:v>45113</c:v>
                </c:pt>
                <c:pt idx="4">
                  <c:v>45114</c:v>
                </c:pt>
                <c:pt idx="5">
                  <c:v>45117</c:v>
                </c:pt>
                <c:pt idx="6">
                  <c:v>45118</c:v>
                </c:pt>
                <c:pt idx="7">
                  <c:v>45119</c:v>
                </c:pt>
                <c:pt idx="8">
                  <c:v>45120</c:v>
                </c:pt>
                <c:pt idx="9">
                  <c:v>45121</c:v>
                </c:pt>
                <c:pt idx="10">
                  <c:v>45124</c:v>
                </c:pt>
                <c:pt idx="11">
                  <c:v>45125</c:v>
                </c:pt>
                <c:pt idx="12">
                  <c:v>45126</c:v>
                </c:pt>
                <c:pt idx="13">
                  <c:v>45127</c:v>
                </c:pt>
                <c:pt idx="14">
                  <c:v>45128</c:v>
                </c:pt>
                <c:pt idx="15">
                  <c:v>45131</c:v>
                </c:pt>
                <c:pt idx="16">
                  <c:v>45132</c:v>
                </c:pt>
                <c:pt idx="17">
                  <c:v>45133</c:v>
                </c:pt>
                <c:pt idx="18">
                  <c:v>45134</c:v>
                </c:pt>
                <c:pt idx="19">
                  <c:v>45135</c:v>
                </c:pt>
                <c:pt idx="20">
                  <c:v>45138</c:v>
                </c:pt>
              </c:numCache>
            </c:numRef>
          </c:cat>
          <c:val>
            <c:numRef>
              <c:f>'Mensile Luglio 2023 + grafici'!$G$7:$G$27</c:f>
              <c:numCache>
                <c:formatCode>#,##0</c:formatCode>
                <c:ptCount val="21"/>
                <c:pt idx="0">
                  <c:v>216</c:v>
                </c:pt>
                <c:pt idx="1">
                  <c:v>202</c:v>
                </c:pt>
                <c:pt idx="2">
                  <c:v>141</c:v>
                </c:pt>
                <c:pt idx="3">
                  <c:v>166</c:v>
                </c:pt>
                <c:pt idx="4">
                  <c:v>113</c:v>
                </c:pt>
                <c:pt idx="5">
                  <c:v>157</c:v>
                </c:pt>
                <c:pt idx="6">
                  <c:v>73</c:v>
                </c:pt>
                <c:pt idx="7">
                  <c:v>252</c:v>
                </c:pt>
                <c:pt idx="8">
                  <c:v>291</c:v>
                </c:pt>
                <c:pt idx="9">
                  <c:v>154</c:v>
                </c:pt>
                <c:pt idx="10">
                  <c:v>152</c:v>
                </c:pt>
                <c:pt idx="11">
                  <c:v>141</c:v>
                </c:pt>
                <c:pt idx="12">
                  <c:v>133</c:v>
                </c:pt>
                <c:pt idx="13">
                  <c:v>140</c:v>
                </c:pt>
                <c:pt idx="14">
                  <c:v>104</c:v>
                </c:pt>
                <c:pt idx="15">
                  <c:v>149</c:v>
                </c:pt>
                <c:pt idx="16">
                  <c:v>107</c:v>
                </c:pt>
                <c:pt idx="17">
                  <c:v>144</c:v>
                </c:pt>
                <c:pt idx="18">
                  <c:v>175</c:v>
                </c:pt>
                <c:pt idx="19">
                  <c:v>137</c:v>
                </c:pt>
                <c:pt idx="20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4AD-8F91-ADD663C29272}"/>
            </c:ext>
          </c:extLst>
        </c:ser>
        <c:ser>
          <c:idx val="1"/>
          <c:order val="1"/>
          <c:tx>
            <c:strRef>
              <c:f>'Mensile Luglio 2023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Luglio 2023 + grafici'!$D$7:$D$27</c:f>
              <c:numCache>
                <c:formatCode>dd\ mmmm\ yyyy</c:formatCode>
                <c:ptCount val="21"/>
                <c:pt idx="0">
                  <c:v>45110</c:v>
                </c:pt>
                <c:pt idx="1">
                  <c:v>45111</c:v>
                </c:pt>
                <c:pt idx="2">
                  <c:v>45112</c:v>
                </c:pt>
                <c:pt idx="3">
                  <c:v>45113</c:v>
                </c:pt>
                <c:pt idx="4">
                  <c:v>45114</c:v>
                </c:pt>
                <c:pt idx="5">
                  <c:v>45117</c:v>
                </c:pt>
                <c:pt idx="6">
                  <c:v>45118</c:v>
                </c:pt>
                <c:pt idx="7">
                  <c:v>45119</c:v>
                </c:pt>
                <c:pt idx="8">
                  <c:v>45120</c:v>
                </c:pt>
                <c:pt idx="9">
                  <c:v>45121</c:v>
                </c:pt>
                <c:pt idx="10">
                  <c:v>45124</c:v>
                </c:pt>
                <c:pt idx="11">
                  <c:v>45125</c:v>
                </c:pt>
                <c:pt idx="12">
                  <c:v>45126</c:v>
                </c:pt>
                <c:pt idx="13">
                  <c:v>45127</c:v>
                </c:pt>
                <c:pt idx="14">
                  <c:v>45128</c:v>
                </c:pt>
                <c:pt idx="15">
                  <c:v>45131</c:v>
                </c:pt>
                <c:pt idx="16">
                  <c:v>45132</c:v>
                </c:pt>
                <c:pt idx="17">
                  <c:v>45133</c:v>
                </c:pt>
                <c:pt idx="18">
                  <c:v>45134</c:v>
                </c:pt>
                <c:pt idx="19">
                  <c:v>45135</c:v>
                </c:pt>
                <c:pt idx="20">
                  <c:v>45138</c:v>
                </c:pt>
              </c:numCache>
            </c:numRef>
          </c:cat>
          <c:val>
            <c:numRef>
              <c:f>'Mensile Luglio 2023 + grafici'!$H$7:$H$27</c:f>
              <c:numCache>
                <c:formatCode>#,##0</c:formatCode>
                <c:ptCount val="21"/>
                <c:pt idx="0">
                  <c:v>211</c:v>
                </c:pt>
                <c:pt idx="1">
                  <c:v>186</c:v>
                </c:pt>
                <c:pt idx="2">
                  <c:v>137</c:v>
                </c:pt>
                <c:pt idx="3">
                  <c:v>158</c:v>
                </c:pt>
                <c:pt idx="4">
                  <c:v>110</c:v>
                </c:pt>
                <c:pt idx="5">
                  <c:v>153</c:v>
                </c:pt>
                <c:pt idx="6">
                  <c:v>0</c:v>
                </c:pt>
                <c:pt idx="7">
                  <c:v>235</c:v>
                </c:pt>
                <c:pt idx="8">
                  <c:v>258</c:v>
                </c:pt>
                <c:pt idx="9">
                  <c:v>151</c:v>
                </c:pt>
                <c:pt idx="10">
                  <c:v>142</c:v>
                </c:pt>
                <c:pt idx="11">
                  <c:v>135</c:v>
                </c:pt>
                <c:pt idx="12">
                  <c:v>126</c:v>
                </c:pt>
                <c:pt idx="13">
                  <c:v>130</c:v>
                </c:pt>
                <c:pt idx="14">
                  <c:v>100</c:v>
                </c:pt>
                <c:pt idx="15">
                  <c:v>146</c:v>
                </c:pt>
                <c:pt idx="16">
                  <c:v>106</c:v>
                </c:pt>
                <c:pt idx="17">
                  <c:v>138</c:v>
                </c:pt>
                <c:pt idx="18">
                  <c:v>171</c:v>
                </c:pt>
                <c:pt idx="19">
                  <c:v>136</c:v>
                </c:pt>
                <c:pt idx="2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4AD-8F91-ADD663C29272}"/>
            </c:ext>
          </c:extLst>
        </c:ser>
        <c:ser>
          <c:idx val="0"/>
          <c:order val="2"/>
          <c:tx>
            <c:strRef>
              <c:f>'Mensile Luglio 2023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Luglio 2023 + grafici'!$D$7:$D$27</c:f>
              <c:numCache>
                <c:formatCode>dd\ mmmm\ yyyy</c:formatCode>
                <c:ptCount val="21"/>
                <c:pt idx="0">
                  <c:v>45110</c:v>
                </c:pt>
                <c:pt idx="1">
                  <c:v>45111</c:v>
                </c:pt>
                <c:pt idx="2">
                  <c:v>45112</c:v>
                </c:pt>
                <c:pt idx="3">
                  <c:v>45113</c:v>
                </c:pt>
                <c:pt idx="4">
                  <c:v>45114</c:v>
                </c:pt>
                <c:pt idx="5">
                  <c:v>45117</c:v>
                </c:pt>
                <c:pt idx="6">
                  <c:v>45118</c:v>
                </c:pt>
                <c:pt idx="7">
                  <c:v>45119</c:v>
                </c:pt>
                <c:pt idx="8">
                  <c:v>45120</c:v>
                </c:pt>
                <c:pt idx="9">
                  <c:v>45121</c:v>
                </c:pt>
                <c:pt idx="10">
                  <c:v>45124</c:v>
                </c:pt>
                <c:pt idx="11">
                  <c:v>45125</c:v>
                </c:pt>
                <c:pt idx="12">
                  <c:v>45126</c:v>
                </c:pt>
                <c:pt idx="13">
                  <c:v>45127</c:v>
                </c:pt>
                <c:pt idx="14">
                  <c:v>45128</c:v>
                </c:pt>
                <c:pt idx="15">
                  <c:v>45131</c:v>
                </c:pt>
                <c:pt idx="16">
                  <c:v>45132</c:v>
                </c:pt>
                <c:pt idx="17">
                  <c:v>45133</c:v>
                </c:pt>
                <c:pt idx="18">
                  <c:v>45134</c:v>
                </c:pt>
                <c:pt idx="19">
                  <c:v>45135</c:v>
                </c:pt>
                <c:pt idx="20">
                  <c:v>45138</c:v>
                </c:pt>
              </c:numCache>
            </c:numRef>
          </c:cat>
          <c:val>
            <c:numRef>
              <c:f>'Mensile Luglio 2023 + grafici'!$I$7:$I$27</c:f>
              <c:numCache>
                <c:formatCode>#,##0</c:formatCode>
                <c:ptCount val="21"/>
                <c:pt idx="0">
                  <c:v>5</c:v>
                </c:pt>
                <c:pt idx="1">
                  <c:v>16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73</c:v>
                </c:pt>
                <c:pt idx="7">
                  <c:v>17</c:v>
                </c:pt>
                <c:pt idx="8">
                  <c:v>33</c:v>
                </c:pt>
                <c:pt idx="9">
                  <c:v>3</c:v>
                </c:pt>
                <c:pt idx="10">
                  <c:v>10</c:v>
                </c:pt>
                <c:pt idx="11">
                  <c:v>6</c:v>
                </c:pt>
                <c:pt idx="12">
                  <c:v>7</c:v>
                </c:pt>
                <c:pt idx="13">
                  <c:v>10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4AD-8F91-ADD663C29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Luglio 2023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Luglio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Luglio 2023 + grafici'!$U$8:$U$12</c:f>
              <c:numCache>
                <c:formatCode>0</c:formatCode>
                <c:ptCount val="5"/>
                <c:pt idx="0">
                  <c:v>171.2</c:v>
                </c:pt>
                <c:pt idx="1">
                  <c:v>130.75</c:v>
                </c:pt>
                <c:pt idx="2">
                  <c:v>167.5</c:v>
                </c:pt>
                <c:pt idx="3">
                  <c:v>193</c:v>
                </c:pt>
                <c:pt idx="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5-4006-8852-D480988B86B1}"/>
            </c:ext>
          </c:extLst>
        </c:ser>
        <c:ser>
          <c:idx val="1"/>
          <c:order val="1"/>
          <c:tx>
            <c:strRef>
              <c:f>'Mensile Luglio 2023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Luglio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Luglio 2023 + grafici'!$V$8:$V$12</c:f>
              <c:numCache>
                <c:formatCode>0</c:formatCode>
                <c:ptCount val="5"/>
                <c:pt idx="0">
                  <c:v>165.6</c:v>
                </c:pt>
                <c:pt idx="1">
                  <c:v>106.75</c:v>
                </c:pt>
                <c:pt idx="2">
                  <c:v>159</c:v>
                </c:pt>
                <c:pt idx="3">
                  <c:v>179.25</c:v>
                </c:pt>
                <c:pt idx="4">
                  <c:v>124.25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5-4006-8852-D480988B86B1}"/>
            </c:ext>
          </c:extLst>
        </c:ser>
        <c:ser>
          <c:idx val="2"/>
          <c:order val="2"/>
          <c:tx>
            <c:strRef>
              <c:f>'Mensile Luglio 2023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Luglio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Luglio 2023 + grafici'!$W$8:$W$12</c:f>
              <c:numCache>
                <c:formatCode>0</c:formatCode>
                <c:ptCount val="5"/>
                <c:pt idx="0">
                  <c:v>5.6</c:v>
                </c:pt>
                <c:pt idx="1">
                  <c:v>24</c:v>
                </c:pt>
                <c:pt idx="2">
                  <c:v>8.5</c:v>
                </c:pt>
                <c:pt idx="3">
                  <c:v>13.75</c:v>
                </c:pt>
                <c:pt idx="4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5-4006-8852-D480988B8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Luglio 2023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Luglio 2023 + grafici'!$D$7:$D$27</c:f>
              <c:numCache>
                <c:formatCode>dd\ mmmm\ yyyy</c:formatCode>
                <c:ptCount val="21"/>
                <c:pt idx="0">
                  <c:v>45110</c:v>
                </c:pt>
                <c:pt idx="1">
                  <c:v>45111</c:v>
                </c:pt>
                <c:pt idx="2">
                  <c:v>45112</c:v>
                </c:pt>
                <c:pt idx="3">
                  <c:v>45113</c:v>
                </c:pt>
                <c:pt idx="4">
                  <c:v>45114</c:v>
                </c:pt>
                <c:pt idx="5">
                  <c:v>45117</c:v>
                </c:pt>
                <c:pt idx="6">
                  <c:v>45118</c:v>
                </c:pt>
                <c:pt idx="7">
                  <c:v>45119</c:v>
                </c:pt>
                <c:pt idx="8">
                  <c:v>45120</c:v>
                </c:pt>
                <c:pt idx="9">
                  <c:v>45121</c:v>
                </c:pt>
                <c:pt idx="10">
                  <c:v>45124</c:v>
                </c:pt>
                <c:pt idx="11">
                  <c:v>45125</c:v>
                </c:pt>
                <c:pt idx="12">
                  <c:v>45126</c:v>
                </c:pt>
                <c:pt idx="13">
                  <c:v>45127</c:v>
                </c:pt>
                <c:pt idx="14">
                  <c:v>45128</c:v>
                </c:pt>
                <c:pt idx="15">
                  <c:v>45131</c:v>
                </c:pt>
                <c:pt idx="16">
                  <c:v>45132</c:v>
                </c:pt>
                <c:pt idx="17">
                  <c:v>45133</c:v>
                </c:pt>
                <c:pt idx="18">
                  <c:v>45134</c:v>
                </c:pt>
                <c:pt idx="19">
                  <c:v>45135</c:v>
                </c:pt>
                <c:pt idx="20">
                  <c:v>45138</c:v>
                </c:pt>
              </c:numCache>
            </c:numRef>
          </c:cat>
          <c:val>
            <c:numRef>
              <c:f>'Mensile Luglio 2023 + grafici'!$G$7:$G$27</c:f>
              <c:numCache>
                <c:formatCode>#,##0</c:formatCode>
                <c:ptCount val="21"/>
                <c:pt idx="0">
                  <c:v>216</c:v>
                </c:pt>
                <c:pt idx="1">
                  <c:v>202</c:v>
                </c:pt>
                <c:pt idx="2">
                  <c:v>141</c:v>
                </c:pt>
                <c:pt idx="3">
                  <c:v>166</c:v>
                </c:pt>
                <c:pt idx="4">
                  <c:v>113</c:v>
                </c:pt>
                <c:pt idx="5">
                  <c:v>157</c:v>
                </c:pt>
                <c:pt idx="6">
                  <c:v>73</c:v>
                </c:pt>
                <c:pt idx="7">
                  <c:v>252</c:v>
                </c:pt>
                <c:pt idx="8">
                  <c:v>291</c:v>
                </c:pt>
                <c:pt idx="9">
                  <c:v>154</c:v>
                </c:pt>
                <c:pt idx="10">
                  <c:v>152</c:v>
                </c:pt>
                <c:pt idx="11">
                  <c:v>141</c:v>
                </c:pt>
                <c:pt idx="12">
                  <c:v>133</c:v>
                </c:pt>
                <c:pt idx="13">
                  <c:v>140</c:v>
                </c:pt>
                <c:pt idx="14">
                  <c:v>104</c:v>
                </c:pt>
                <c:pt idx="15">
                  <c:v>149</c:v>
                </c:pt>
                <c:pt idx="16">
                  <c:v>107</c:v>
                </c:pt>
                <c:pt idx="17">
                  <c:v>144</c:v>
                </c:pt>
                <c:pt idx="18">
                  <c:v>175</c:v>
                </c:pt>
                <c:pt idx="19">
                  <c:v>137</c:v>
                </c:pt>
                <c:pt idx="20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A-4208-AFA0-BBCCB6C67D07}"/>
            </c:ext>
          </c:extLst>
        </c:ser>
        <c:ser>
          <c:idx val="1"/>
          <c:order val="1"/>
          <c:tx>
            <c:strRef>
              <c:f>'Mensile Luglio 2023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Luglio 2023 + grafici'!$D$7:$D$27</c:f>
              <c:numCache>
                <c:formatCode>dd\ mmmm\ yyyy</c:formatCode>
                <c:ptCount val="21"/>
                <c:pt idx="0">
                  <c:v>45110</c:v>
                </c:pt>
                <c:pt idx="1">
                  <c:v>45111</c:v>
                </c:pt>
                <c:pt idx="2">
                  <c:v>45112</c:v>
                </c:pt>
                <c:pt idx="3">
                  <c:v>45113</c:v>
                </c:pt>
                <c:pt idx="4">
                  <c:v>45114</c:v>
                </c:pt>
                <c:pt idx="5">
                  <c:v>45117</c:v>
                </c:pt>
                <c:pt idx="6">
                  <c:v>45118</c:v>
                </c:pt>
                <c:pt idx="7">
                  <c:v>45119</c:v>
                </c:pt>
                <c:pt idx="8">
                  <c:v>45120</c:v>
                </c:pt>
                <c:pt idx="9">
                  <c:v>45121</c:v>
                </c:pt>
                <c:pt idx="10">
                  <c:v>45124</c:v>
                </c:pt>
                <c:pt idx="11">
                  <c:v>45125</c:v>
                </c:pt>
                <c:pt idx="12">
                  <c:v>45126</c:v>
                </c:pt>
                <c:pt idx="13">
                  <c:v>45127</c:v>
                </c:pt>
                <c:pt idx="14">
                  <c:v>45128</c:v>
                </c:pt>
                <c:pt idx="15">
                  <c:v>45131</c:v>
                </c:pt>
                <c:pt idx="16">
                  <c:v>45132</c:v>
                </c:pt>
                <c:pt idx="17">
                  <c:v>45133</c:v>
                </c:pt>
                <c:pt idx="18">
                  <c:v>45134</c:v>
                </c:pt>
                <c:pt idx="19">
                  <c:v>45135</c:v>
                </c:pt>
                <c:pt idx="20">
                  <c:v>45138</c:v>
                </c:pt>
              </c:numCache>
            </c:numRef>
          </c:cat>
          <c:val>
            <c:numRef>
              <c:f>'Mensile Luglio 2023 + grafici'!$H$7:$H$27</c:f>
              <c:numCache>
                <c:formatCode>#,##0</c:formatCode>
                <c:ptCount val="21"/>
                <c:pt idx="0">
                  <c:v>211</c:v>
                </c:pt>
                <c:pt idx="1">
                  <c:v>186</c:v>
                </c:pt>
                <c:pt idx="2">
                  <c:v>137</c:v>
                </c:pt>
                <c:pt idx="3">
                  <c:v>158</c:v>
                </c:pt>
                <c:pt idx="4">
                  <c:v>110</c:v>
                </c:pt>
                <c:pt idx="5">
                  <c:v>153</c:v>
                </c:pt>
                <c:pt idx="6">
                  <c:v>0</c:v>
                </c:pt>
                <c:pt idx="7">
                  <c:v>235</c:v>
                </c:pt>
                <c:pt idx="8">
                  <c:v>258</c:v>
                </c:pt>
                <c:pt idx="9">
                  <c:v>151</c:v>
                </c:pt>
                <c:pt idx="10">
                  <c:v>142</c:v>
                </c:pt>
                <c:pt idx="11">
                  <c:v>135</c:v>
                </c:pt>
                <c:pt idx="12">
                  <c:v>126</c:v>
                </c:pt>
                <c:pt idx="13">
                  <c:v>130</c:v>
                </c:pt>
                <c:pt idx="14">
                  <c:v>100</c:v>
                </c:pt>
                <c:pt idx="15">
                  <c:v>146</c:v>
                </c:pt>
                <c:pt idx="16">
                  <c:v>106</c:v>
                </c:pt>
                <c:pt idx="17">
                  <c:v>138</c:v>
                </c:pt>
                <c:pt idx="18">
                  <c:v>171</c:v>
                </c:pt>
                <c:pt idx="19">
                  <c:v>136</c:v>
                </c:pt>
                <c:pt idx="2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4A-4208-AFA0-BBCCB6C67D07}"/>
            </c:ext>
          </c:extLst>
        </c:ser>
        <c:ser>
          <c:idx val="0"/>
          <c:order val="2"/>
          <c:tx>
            <c:strRef>
              <c:f>'Mensile Luglio 2023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Luglio 2023 + grafici'!$D$7:$D$27</c:f>
              <c:numCache>
                <c:formatCode>dd\ mmmm\ yyyy</c:formatCode>
                <c:ptCount val="21"/>
                <c:pt idx="0">
                  <c:v>45110</c:v>
                </c:pt>
                <c:pt idx="1">
                  <c:v>45111</c:v>
                </c:pt>
                <c:pt idx="2">
                  <c:v>45112</c:v>
                </c:pt>
                <c:pt idx="3">
                  <c:v>45113</c:v>
                </c:pt>
                <c:pt idx="4">
                  <c:v>45114</c:v>
                </c:pt>
                <c:pt idx="5">
                  <c:v>45117</c:v>
                </c:pt>
                <c:pt idx="6">
                  <c:v>45118</c:v>
                </c:pt>
                <c:pt idx="7">
                  <c:v>45119</c:v>
                </c:pt>
                <c:pt idx="8">
                  <c:v>45120</c:v>
                </c:pt>
                <c:pt idx="9">
                  <c:v>45121</c:v>
                </c:pt>
                <c:pt idx="10">
                  <c:v>45124</c:v>
                </c:pt>
                <c:pt idx="11">
                  <c:v>45125</c:v>
                </c:pt>
                <c:pt idx="12">
                  <c:v>45126</c:v>
                </c:pt>
                <c:pt idx="13">
                  <c:v>45127</c:v>
                </c:pt>
                <c:pt idx="14">
                  <c:v>45128</c:v>
                </c:pt>
                <c:pt idx="15">
                  <c:v>45131</c:v>
                </c:pt>
                <c:pt idx="16">
                  <c:v>45132</c:v>
                </c:pt>
                <c:pt idx="17">
                  <c:v>45133</c:v>
                </c:pt>
                <c:pt idx="18">
                  <c:v>45134</c:v>
                </c:pt>
                <c:pt idx="19">
                  <c:v>45135</c:v>
                </c:pt>
                <c:pt idx="20">
                  <c:v>45138</c:v>
                </c:pt>
              </c:numCache>
            </c:numRef>
          </c:cat>
          <c:val>
            <c:numRef>
              <c:f>'Mensile Luglio 2023 + grafici'!$I$7:$I$27</c:f>
              <c:numCache>
                <c:formatCode>#,##0</c:formatCode>
                <c:ptCount val="21"/>
                <c:pt idx="0">
                  <c:v>5</c:v>
                </c:pt>
                <c:pt idx="1">
                  <c:v>16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73</c:v>
                </c:pt>
                <c:pt idx="7">
                  <c:v>17</c:v>
                </c:pt>
                <c:pt idx="8">
                  <c:v>33</c:v>
                </c:pt>
                <c:pt idx="9">
                  <c:v>3</c:v>
                </c:pt>
                <c:pt idx="10">
                  <c:v>10</c:v>
                </c:pt>
                <c:pt idx="11">
                  <c:v>6</c:v>
                </c:pt>
                <c:pt idx="12">
                  <c:v>7</c:v>
                </c:pt>
                <c:pt idx="13">
                  <c:v>10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4A-4208-AFA0-BBCCB6C67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Luglio 2023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Luglio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Luglio 2023 + grafici'!$U$8:$U$12</c:f>
              <c:numCache>
                <c:formatCode>0</c:formatCode>
                <c:ptCount val="5"/>
                <c:pt idx="0">
                  <c:v>171.2</c:v>
                </c:pt>
                <c:pt idx="1">
                  <c:v>130.75</c:v>
                </c:pt>
                <c:pt idx="2">
                  <c:v>167.5</c:v>
                </c:pt>
                <c:pt idx="3">
                  <c:v>193</c:v>
                </c:pt>
                <c:pt idx="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C-432F-AFD9-AE4C4A073E08}"/>
            </c:ext>
          </c:extLst>
        </c:ser>
        <c:ser>
          <c:idx val="1"/>
          <c:order val="1"/>
          <c:tx>
            <c:strRef>
              <c:f>'Mensile Luglio 2023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Luglio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Luglio 2023 + grafici'!$V$8:$V$12</c:f>
              <c:numCache>
                <c:formatCode>0</c:formatCode>
                <c:ptCount val="5"/>
                <c:pt idx="0">
                  <c:v>165.6</c:v>
                </c:pt>
                <c:pt idx="1">
                  <c:v>106.75</c:v>
                </c:pt>
                <c:pt idx="2">
                  <c:v>159</c:v>
                </c:pt>
                <c:pt idx="3">
                  <c:v>179.25</c:v>
                </c:pt>
                <c:pt idx="4">
                  <c:v>124.25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C-432F-AFD9-AE4C4A073E08}"/>
            </c:ext>
          </c:extLst>
        </c:ser>
        <c:ser>
          <c:idx val="2"/>
          <c:order val="2"/>
          <c:tx>
            <c:strRef>
              <c:f>'Mensile Luglio 2023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Luglio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Luglio 2023 + grafici'!$W$8:$W$12</c:f>
              <c:numCache>
                <c:formatCode>0</c:formatCode>
                <c:ptCount val="5"/>
                <c:pt idx="0">
                  <c:v>5.6</c:v>
                </c:pt>
                <c:pt idx="1">
                  <c:v>24</c:v>
                </c:pt>
                <c:pt idx="2">
                  <c:v>8.5</c:v>
                </c:pt>
                <c:pt idx="3">
                  <c:v>13.75</c:v>
                </c:pt>
                <c:pt idx="4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C-432F-AFD9-AE4C4A07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628650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00D2D8C-5778-4B98-8FE0-342AA4AE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2015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624840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6A8AA0F-BEBB-4207-9625-F4865CF53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5825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D620EBE5-10A0-49D0-9021-80F91E1D1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31</xdr:row>
      <xdr:rowOff>67236</xdr:rowOff>
    </xdr:from>
    <xdr:to>
      <xdr:col>19</xdr:col>
      <xdr:colOff>306480</xdr:colOff>
      <xdr:row>64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ABA9B7E-C1F6-4EC0-97B0-D65421AD4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571500</xdr:colOff>
      <xdr:row>89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C57ED34-DFB9-477D-B491-135B61E2A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51546664-FA57-46D8-BDEA-5D9C87019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19</xdr:col>
      <xdr:colOff>89423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3B00A1-1F2B-4D61-9157-A546FC511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11</xdr:col>
      <xdr:colOff>582706</xdr:colOff>
      <xdr:row>64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681718C-B2EF-4279-8410-B8E26F863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0E21D-E0D1-47B7-A0DD-90A4F0767BCE}">
  <sheetPr>
    <tabColor rgb="FF00B0F0"/>
  </sheetPr>
  <dimension ref="B2:H133"/>
  <sheetViews>
    <sheetView showGridLines="0" tabSelected="1" workbookViewId="0">
      <selection activeCell="F23" sqref="F23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65" t="s">
        <v>0</v>
      </c>
      <c r="C3" s="66"/>
      <c r="D3" s="66"/>
      <c r="E3" s="66"/>
      <c r="F3" s="66"/>
      <c r="G3" s="66"/>
      <c r="H3" s="67"/>
    </row>
    <row r="4" spans="2:8" ht="45" customHeight="1" thickBot="1" x14ac:dyDescent="0.3">
      <c r="B4" s="68" t="s">
        <v>1</v>
      </c>
      <c r="C4" s="69"/>
      <c r="D4" s="69"/>
      <c r="E4" s="69"/>
      <c r="F4" s="69"/>
      <c r="G4" s="69"/>
      <c r="H4" s="70"/>
    </row>
    <row r="8" spans="2:8" ht="15.75" thickBot="1" x14ac:dyDescent="0.3"/>
    <row r="9" spans="2:8" ht="30" customHeight="1" thickBot="1" x14ac:dyDescent="0.3">
      <c r="B9" s="71" t="s">
        <v>2</v>
      </c>
      <c r="C9" s="72"/>
      <c r="D9" s="73"/>
      <c r="F9" s="71" t="s">
        <v>3</v>
      </c>
      <c r="G9" s="72"/>
      <c r="H9" s="73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209</v>
      </c>
      <c r="D11" s="6">
        <f t="shared" ref="D11:D38" si="0">C11/$C$38</f>
        <v>6.7202572347266884E-2</v>
      </c>
      <c r="F11" s="4" t="s">
        <v>8</v>
      </c>
      <c r="G11" s="5">
        <v>1037</v>
      </c>
      <c r="H11" s="7">
        <f t="shared" ref="H11:H37" si="1">G11/$G$38</f>
        <v>0.33344051446945339</v>
      </c>
    </row>
    <row r="12" spans="2:8" ht="15.75" thickBot="1" x14ac:dyDescent="0.3">
      <c r="B12" s="8" t="s">
        <v>9</v>
      </c>
      <c r="C12" s="9">
        <v>106</v>
      </c>
      <c r="D12" s="6">
        <f t="shared" si="0"/>
        <v>3.4083601286173631E-2</v>
      </c>
      <c r="F12" s="8" t="s">
        <v>10</v>
      </c>
      <c r="G12" s="9">
        <v>417</v>
      </c>
      <c r="H12" s="7">
        <f t="shared" si="1"/>
        <v>0.13408360128617364</v>
      </c>
    </row>
    <row r="13" spans="2:8" ht="15.75" thickBot="1" x14ac:dyDescent="0.3">
      <c r="B13" s="8" t="s">
        <v>11</v>
      </c>
      <c r="C13" s="9">
        <v>39</v>
      </c>
      <c r="D13" s="6">
        <f t="shared" si="0"/>
        <v>1.2540192926045015E-2</v>
      </c>
      <c r="F13" s="8" t="s">
        <v>12</v>
      </c>
      <c r="G13" s="9">
        <v>379</v>
      </c>
      <c r="H13" s="7">
        <f t="shared" si="1"/>
        <v>0.12186495176848874</v>
      </c>
    </row>
    <row r="14" spans="2:8" ht="15.75" thickBot="1" x14ac:dyDescent="0.3">
      <c r="B14" s="8" t="s">
        <v>13</v>
      </c>
      <c r="C14" s="9">
        <v>31</v>
      </c>
      <c r="D14" s="6">
        <f t="shared" si="0"/>
        <v>9.9678456591639868E-3</v>
      </c>
      <c r="F14" s="8" t="s">
        <v>14</v>
      </c>
      <c r="G14" s="9">
        <v>250</v>
      </c>
      <c r="H14" s="7">
        <f t="shared" si="1"/>
        <v>8.0385852090032156E-2</v>
      </c>
    </row>
    <row r="15" spans="2:8" ht="15.75" thickBot="1" x14ac:dyDescent="0.3">
      <c r="B15" s="8" t="s">
        <v>10</v>
      </c>
      <c r="C15" s="9">
        <v>417</v>
      </c>
      <c r="D15" s="6">
        <f t="shared" si="0"/>
        <v>0.13408360128617364</v>
      </c>
      <c r="F15" s="8" t="s">
        <v>7</v>
      </c>
      <c r="G15" s="9">
        <v>209</v>
      </c>
      <c r="H15" s="7">
        <f t="shared" si="1"/>
        <v>6.7202572347266884E-2</v>
      </c>
    </row>
    <row r="16" spans="2:8" ht="15.75" thickBot="1" x14ac:dyDescent="0.3">
      <c r="B16" s="8" t="s">
        <v>15</v>
      </c>
      <c r="C16" s="9">
        <v>3</v>
      </c>
      <c r="D16" s="6">
        <f t="shared" si="0"/>
        <v>9.6463022508038582E-4</v>
      </c>
      <c r="F16" s="8" t="s">
        <v>16</v>
      </c>
      <c r="G16" s="9">
        <v>142</v>
      </c>
      <c r="H16" s="7">
        <f t="shared" si="1"/>
        <v>4.5659163987138263E-2</v>
      </c>
    </row>
    <row r="17" spans="2:8" ht="15.75" thickBot="1" x14ac:dyDescent="0.3">
      <c r="B17" s="8" t="s">
        <v>17</v>
      </c>
      <c r="C17" s="9">
        <v>6</v>
      </c>
      <c r="D17" s="6">
        <f t="shared" si="0"/>
        <v>1.9292604501607716E-3</v>
      </c>
      <c r="F17" s="8" t="s">
        <v>18</v>
      </c>
      <c r="G17" s="9">
        <v>114</v>
      </c>
      <c r="H17" s="7">
        <f t="shared" si="1"/>
        <v>3.6655948553054665E-2</v>
      </c>
    </row>
    <row r="18" spans="2:8" ht="15.75" thickBot="1" x14ac:dyDescent="0.3">
      <c r="B18" s="8" t="s">
        <v>19</v>
      </c>
      <c r="C18" s="9">
        <v>4</v>
      </c>
      <c r="D18" s="6">
        <f t="shared" si="0"/>
        <v>1.2861736334405145E-3</v>
      </c>
      <c r="F18" s="8" t="s">
        <v>9</v>
      </c>
      <c r="G18" s="9">
        <v>106</v>
      </c>
      <c r="H18" s="7">
        <f t="shared" si="1"/>
        <v>3.4083601286173631E-2</v>
      </c>
    </row>
    <row r="19" spans="2:8" ht="15.75" thickBot="1" x14ac:dyDescent="0.3">
      <c r="B19" s="8" t="s">
        <v>20</v>
      </c>
      <c r="C19" s="9">
        <v>1</v>
      </c>
      <c r="D19" s="6">
        <f t="shared" si="0"/>
        <v>3.2154340836012862E-4</v>
      </c>
      <c r="F19" s="8" t="s">
        <v>21</v>
      </c>
      <c r="G19" s="9">
        <v>87</v>
      </c>
      <c r="H19" s="7">
        <f t="shared" si="1"/>
        <v>2.7974276527331188E-2</v>
      </c>
    </row>
    <row r="20" spans="2:8" ht="15.75" thickBot="1" x14ac:dyDescent="0.3">
      <c r="B20" s="8" t="s">
        <v>22</v>
      </c>
      <c r="C20" s="9">
        <v>2</v>
      </c>
      <c r="D20" s="6">
        <f t="shared" si="0"/>
        <v>6.4308681672025725E-4</v>
      </c>
      <c r="F20" s="8" t="s">
        <v>23</v>
      </c>
      <c r="G20" s="9">
        <v>69</v>
      </c>
      <c r="H20" s="7">
        <f t="shared" si="1"/>
        <v>2.2186495176848873E-2</v>
      </c>
    </row>
    <row r="21" spans="2:8" ht="15.75" thickBot="1" x14ac:dyDescent="0.3">
      <c r="B21" s="8" t="s">
        <v>24</v>
      </c>
      <c r="C21" s="9">
        <v>58</v>
      </c>
      <c r="D21" s="6">
        <f t="shared" si="0"/>
        <v>1.864951768488746E-2</v>
      </c>
      <c r="F21" s="8" t="s">
        <v>25</v>
      </c>
      <c r="G21" s="9">
        <v>66</v>
      </c>
      <c r="H21" s="7">
        <f t="shared" si="1"/>
        <v>2.122186495176849E-2</v>
      </c>
    </row>
    <row r="22" spans="2:8" ht="15.75" thickBot="1" x14ac:dyDescent="0.3">
      <c r="B22" s="8" t="s">
        <v>8</v>
      </c>
      <c r="C22" s="9">
        <v>1037</v>
      </c>
      <c r="D22" s="6">
        <f t="shared" si="0"/>
        <v>0.33344051446945339</v>
      </c>
      <c r="F22" s="8" t="s">
        <v>24</v>
      </c>
      <c r="G22" s="9">
        <v>58</v>
      </c>
      <c r="H22" s="7">
        <f t="shared" si="1"/>
        <v>1.864951768488746E-2</v>
      </c>
    </row>
    <row r="23" spans="2:8" ht="15.75" thickBot="1" x14ac:dyDescent="0.3">
      <c r="B23" s="8" t="s">
        <v>23</v>
      </c>
      <c r="C23" s="9">
        <v>69</v>
      </c>
      <c r="D23" s="6">
        <f t="shared" si="0"/>
        <v>2.2186495176848873E-2</v>
      </c>
      <c r="F23" s="8" t="s">
        <v>11</v>
      </c>
      <c r="G23" s="9">
        <v>39</v>
      </c>
      <c r="H23" s="7">
        <f t="shared" si="1"/>
        <v>1.2540192926045015E-2</v>
      </c>
    </row>
    <row r="24" spans="2:8" ht="15.75" thickBot="1" x14ac:dyDescent="0.3">
      <c r="B24" s="8" t="s">
        <v>26</v>
      </c>
      <c r="C24" s="9">
        <v>18</v>
      </c>
      <c r="D24" s="6">
        <f t="shared" si="0"/>
        <v>5.7877813504823147E-3</v>
      </c>
      <c r="F24" s="8" t="s">
        <v>13</v>
      </c>
      <c r="G24" s="9">
        <v>31</v>
      </c>
      <c r="H24" s="7">
        <f t="shared" si="1"/>
        <v>9.9678456591639868E-3</v>
      </c>
    </row>
    <row r="25" spans="2:8" ht="15.75" thickBot="1" x14ac:dyDescent="0.3">
      <c r="B25" s="8" t="s">
        <v>21</v>
      </c>
      <c r="C25" s="9">
        <v>87</v>
      </c>
      <c r="D25" s="6">
        <f t="shared" si="0"/>
        <v>2.7974276527331188E-2</v>
      </c>
      <c r="F25" s="8" t="s">
        <v>27</v>
      </c>
      <c r="G25" s="9">
        <v>24</v>
      </c>
      <c r="H25" s="7">
        <f t="shared" si="1"/>
        <v>7.7170418006430866E-3</v>
      </c>
    </row>
    <row r="26" spans="2:8" ht="15.75" thickBot="1" x14ac:dyDescent="0.3">
      <c r="B26" s="8" t="s">
        <v>12</v>
      </c>
      <c r="C26" s="9">
        <v>379</v>
      </c>
      <c r="D26" s="6">
        <f t="shared" si="0"/>
        <v>0.12186495176848874</v>
      </c>
      <c r="F26" s="8" t="s">
        <v>28</v>
      </c>
      <c r="G26" s="9">
        <v>21</v>
      </c>
      <c r="H26" s="7">
        <f t="shared" si="1"/>
        <v>6.7524115755627006E-3</v>
      </c>
    </row>
    <row r="27" spans="2:8" ht="15.75" thickBot="1" x14ac:dyDescent="0.3">
      <c r="B27" s="8" t="s">
        <v>14</v>
      </c>
      <c r="C27" s="9">
        <v>250</v>
      </c>
      <c r="D27" s="6">
        <f t="shared" si="0"/>
        <v>8.0385852090032156E-2</v>
      </c>
      <c r="F27" s="8" t="s">
        <v>26</v>
      </c>
      <c r="G27" s="9">
        <v>18</v>
      </c>
      <c r="H27" s="7">
        <f t="shared" si="1"/>
        <v>5.7877813504823147E-3</v>
      </c>
    </row>
    <row r="28" spans="2:8" ht="15" customHeight="1" thickBot="1" x14ac:dyDescent="0.3">
      <c r="B28" s="8" t="s">
        <v>29</v>
      </c>
      <c r="C28" s="9">
        <v>9</v>
      </c>
      <c r="D28" s="6">
        <f t="shared" si="0"/>
        <v>2.8938906752411574E-3</v>
      </c>
      <c r="E28" s="10"/>
      <c r="F28" s="8" t="s">
        <v>29</v>
      </c>
      <c r="G28" s="9">
        <v>9</v>
      </c>
      <c r="H28" s="7">
        <f t="shared" si="1"/>
        <v>2.8938906752411574E-3</v>
      </c>
    </row>
    <row r="29" spans="2:8" ht="15" customHeight="1" thickBot="1" x14ac:dyDescent="0.3">
      <c r="B29" s="8" t="s">
        <v>30</v>
      </c>
      <c r="C29" s="9">
        <v>8</v>
      </c>
      <c r="D29" s="6">
        <f t="shared" si="0"/>
        <v>2.572347266881029E-3</v>
      </c>
      <c r="E29" s="10"/>
      <c r="F29" s="8" t="s">
        <v>30</v>
      </c>
      <c r="G29" s="9">
        <v>8</v>
      </c>
      <c r="H29" s="7">
        <f t="shared" si="1"/>
        <v>2.572347266881029E-3</v>
      </c>
    </row>
    <row r="30" spans="2:8" ht="15" customHeight="1" thickBot="1" x14ac:dyDescent="0.3">
      <c r="B30" s="8" t="s">
        <v>31</v>
      </c>
      <c r="C30" s="9">
        <v>2</v>
      </c>
      <c r="D30" s="6">
        <f t="shared" si="0"/>
        <v>6.4308681672025725E-4</v>
      </c>
      <c r="E30" s="10"/>
      <c r="F30" s="8" t="s">
        <v>17</v>
      </c>
      <c r="G30" s="9">
        <v>6</v>
      </c>
      <c r="H30" s="7">
        <f t="shared" si="1"/>
        <v>1.9292604501607716E-3</v>
      </c>
    </row>
    <row r="31" spans="2:8" ht="15" customHeight="1" thickBot="1" x14ac:dyDescent="0.3">
      <c r="B31" s="8" t="s">
        <v>27</v>
      </c>
      <c r="C31" s="9">
        <v>24</v>
      </c>
      <c r="D31" s="6">
        <f t="shared" si="0"/>
        <v>7.7170418006430866E-3</v>
      </c>
      <c r="E31" s="10"/>
      <c r="F31" s="8" t="s">
        <v>19</v>
      </c>
      <c r="G31" s="9">
        <v>4</v>
      </c>
      <c r="H31" s="7">
        <f t="shared" si="1"/>
        <v>1.2861736334405145E-3</v>
      </c>
    </row>
    <row r="32" spans="2:8" ht="15" customHeight="1" thickBot="1" x14ac:dyDescent="0.3">
      <c r="B32" s="8" t="s">
        <v>32</v>
      </c>
      <c r="C32" s="9">
        <v>4</v>
      </c>
      <c r="D32" s="6">
        <f t="shared" si="0"/>
        <v>1.2861736334405145E-3</v>
      </c>
      <c r="E32" s="10"/>
      <c r="F32" s="8" t="s">
        <v>32</v>
      </c>
      <c r="G32" s="9">
        <v>4</v>
      </c>
      <c r="H32" s="7">
        <f t="shared" si="1"/>
        <v>1.2861736334405145E-3</v>
      </c>
    </row>
    <row r="33" spans="2:8" ht="15" customHeight="1" thickBot="1" x14ac:dyDescent="0.3">
      <c r="B33" s="8" t="s">
        <v>18</v>
      </c>
      <c r="C33" s="9">
        <v>114</v>
      </c>
      <c r="D33" s="6">
        <f t="shared" si="0"/>
        <v>3.6655948553054665E-2</v>
      </c>
      <c r="E33" s="10"/>
      <c r="F33" s="8" t="s">
        <v>33</v>
      </c>
      <c r="G33" s="9">
        <v>4</v>
      </c>
      <c r="H33" s="7">
        <f t="shared" si="1"/>
        <v>1.2861736334405145E-3</v>
      </c>
    </row>
    <row r="34" spans="2:8" ht="15" customHeight="1" thickBot="1" x14ac:dyDescent="0.3">
      <c r="B34" s="8" t="s">
        <v>25</v>
      </c>
      <c r="C34" s="9">
        <v>66</v>
      </c>
      <c r="D34" s="6">
        <f t="shared" si="0"/>
        <v>2.122186495176849E-2</v>
      </c>
      <c r="E34" s="10"/>
      <c r="F34" s="8" t="s">
        <v>15</v>
      </c>
      <c r="G34" s="9">
        <v>3</v>
      </c>
      <c r="H34" s="7">
        <f t="shared" si="1"/>
        <v>9.6463022508038582E-4</v>
      </c>
    </row>
    <row r="35" spans="2:8" ht="15" customHeight="1" thickBot="1" x14ac:dyDescent="0.3">
      <c r="B35" s="8" t="s">
        <v>16</v>
      </c>
      <c r="C35" s="9">
        <v>142</v>
      </c>
      <c r="D35" s="6">
        <f t="shared" si="0"/>
        <v>4.5659163987138263E-2</v>
      </c>
      <c r="E35" s="10"/>
      <c r="F35" s="8" t="s">
        <v>22</v>
      </c>
      <c r="G35" s="9">
        <v>2</v>
      </c>
      <c r="H35" s="7">
        <f t="shared" si="1"/>
        <v>6.4308681672025725E-4</v>
      </c>
    </row>
    <row r="36" spans="2:8" ht="15" customHeight="1" thickBot="1" x14ac:dyDescent="0.3">
      <c r="B36" s="8" t="s">
        <v>28</v>
      </c>
      <c r="C36" s="9">
        <v>21</v>
      </c>
      <c r="D36" s="6">
        <f t="shared" si="0"/>
        <v>6.7524115755627006E-3</v>
      </c>
      <c r="E36" s="10"/>
      <c r="F36" s="8" t="s">
        <v>31</v>
      </c>
      <c r="G36" s="9">
        <v>2</v>
      </c>
      <c r="H36" s="7">
        <f t="shared" si="1"/>
        <v>6.4308681672025725E-4</v>
      </c>
    </row>
    <row r="37" spans="2:8" ht="15" customHeight="1" thickBot="1" x14ac:dyDescent="0.3">
      <c r="B37" s="8" t="s">
        <v>33</v>
      </c>
      <c r="C37" s="9">
        <v>4</v>
      </c>
      <c r="D37" s="6">
        <f t="shared" si="0"/>
        <v>1.2861736334405145E-3</v>
      </c>
      <c r="E37" s="10"/>
      <c r="F37" s="8" t="s">
        <v>20</v>
      </c>
      <c r="G37" s="9">
        <v>1</v>
      </c>
      <c r="H37" s="7">
        <f t="shared" si="1"/>
        <v>3.2154340836012862E-4</v>
      </c>
    </row>
    <row r="38" spans="2:8" ht="30.6" customHeight="1" thickBot="1" x14ac:dyDescent="0.3">
      <c r="B38" s="11" t="s">
        <v>34</v>
      </c>
      <c r="C38" s="12">
        <v>3110</v>
      </c>
      <c r="D38" s="13">
        <f t="shared" si="0"/>
        <v>1</v>
      </c>
      <c r="E38" s="10"/>
      <c r="F38" s="14" t="s">
        <v>34</v>
      </c>
      <c r="G38" s="12">
        <v>3110</v>
      </c>
      <c r="H38" s="13">
        <f>G38/$C$38</f>
        <v>1</v>
      </c>
    </row>
    <row r="42" spans="2:8" ht="15.75" thickBot="1" x14ac:dyDescent="0.3"/>
    <row r="43" spans="2:8" ht="15.75" thickBot="1" x14ac:dyDescent="0.3">
      <c r="B43" s="74" t="s">
        <v>35</v>
      </c>
      <c r="C43" s="75"/>
    </row>
    <row r="44" spans="2:8" ht="45.75" thickBot="1" x14ac:dyDescent="0.3">
      <c r="B44" s="15" t="s">
        <v>36</v>
      </c>
      <c r="C44" s="16" t="s">
        <v>37</v>
      </c>
    </row>
    <row r="45" spans="2:8" x14ac:dyDescent="0.25">
      <c r="B45" s="17" t="s">
        <v>7</v>
      </c>
      <c r="C45" s="18">
        <v>209</v>
      </c>
    </row>
    <row r="46" spans="2:8" x14ac:dyDescent="0.25">
      <c r="B46" s="19" t="s">
        <v>38</v>
      </c>
      <c r="C46" s="20">
        <v>5</v>
      </c>
    </row>
    <row r="47" spans="2:8" x14ac:dyDescent="0.25">
      <c r="B47" s="19" t="s">
        <v>39</v>
      </c>
      <c r="C47" s="20">
        <v>89</v>
      </c>
    </row>
    <row r="48" spans="2:8" x14ac:dyDescent="0.25">
      <c r="B48" s="19" t="s">
        <v>40</v>
      </c>
      <c r="C48" s="20">
        <v>49</v>
      </c>
    </row>
    <row r="49" spans="2:3" x14ac:dyDescent="0.25">
      <c r="B49" s="19" t="s">
        <v>41</v>
      </c>
      <c r="C49" s="20">
        <v>65</v>
      </c>
    </row>
    <row r="50" spans="2:3" x14ac:dyDescent="0.25">
      <c r="B50" s="19" t="s">
        <v>42</v>
      </c>
      <c r="C50" s="20">
        <v>1</v>
      </c>
    </row>
    <row r="51" spans="2:3" x14ac:dyDescent="0.25">
      <c r="B51" s="21" t="s">
        <v>9</v>
      </c>
      <c r="C51" s="22">
        <v>106</v>
      </c>
    </row>
    <row r="52" spans="2:3" x14ac:dyDescent="0.25">
      <c r="B52" s="19" t="s">
        <v>43</v>
      </c>
      <c r="C52" s="20">
        <v>2</v>
      </c>
    </row>
    <row r="53" spans="2:3" x14ac:dyDescent="0.25">
      <c r="B53" s="19" t="s">
        <v>44</v>
      </c>
      <c r="C53" s="20">
        <v>2</v>
      </c>
    </row>
    <row r="54" spans="2:3" x14ac:dyDescent="0.25">
      <c r="B54" s="19" t="s">
        <v>40</v>
      </c>
      <c r="C54" s="20">
        <v>102</v>
      </c>
    </row>
    <row r="55" spans="2:3" x14ac:dyDescent="0.25">
      <c r="B55" s="21" t="s">
        <v>11</v>
      </c>
      <c r="C55" s="22">
        <v>39</v>
      </c>
    </row>
    <row r="56" spans="2:3" x14ac:dyDescent="0.25">
      <c r="B56" s="19" t="s">
        <v>11</v>
      </c>
      <c r="C56" s="20">
        <v>27</v>
      </c>
    </row>
    <row r="57" spans="2:3" x14ac:dyDescent="0.25">
      <c r="B57" s="19" t="s">
        <v>45</v>
      </c>
      <c r="C57" s="20">
        <v>1</v>
      </c>
    </row>
    <row r="58" spans="2:3" x14ac:dyDescent="0.25">
      <c r="B58" s="19" t="s">
        <v>46</v>
      </c>
      <c r="C58" s="20">
        <v>1</v>
      </c>
    </row>
    <row r="59" spans="2:3" x14ac:dyDescent="0.25">
      <c r="B59" s="19" t="s">
        <v>47</v>
      </c>
      <c r="C59" s="20">
        <v>10</v>
      </c>
    </row>
    <row r="60" spans="2:3" x14ac:dyDescent="0.25">
      <c r="B60" s="21" t="s">
        <v>13</v>
      </c>
      <c r="C60" s="22">
        <v>31</v>
      </c>
    </row>
    <row r="61" spans="2:3" x14ac:dyDescent="0.25">
      <c r="B61" s="19" t="s">
        <v>45</v>
      </c>
      <c r="C61" s="20">
        <v>2</v>
      </c>
    </row>
    <row r="62" spans="2:3" x14ac:dyDescent="0.25">
      <c r="B62" s="19" t="s">
        <v>46</v>
      </c>
      <c r="C62" s="20">
        <v>3</v>
      </c>
    </row>
    <row r="63" spans="2:3" x14ac:dyDescent="0.25">
      <c r="B63" s="19" t="s">
        <v>47</v>
      </c>
      <c r="C63" s="20">
        <v>26</v>
      </c>
    </row>
    <row r="64" spans="2:3" x14ac:dyDescent="0.25">
      <c r="B64" s="21" t="s">
        <v>10</v>
      </c>
      <c r="C64" s="22">
        <v>417</v>
      </c>
    </row>
    <row r="65" spans="2:3" x14ac:dyDescent="0.25">
      <c r="B65" s="19" t="s">
        <v>10</v>
      </c>
      <c r="C65" s="20">
        <v>417</v>
      </c>
    </row>
    <row r="66" spans="2:3" x14ac:dyDescent="0.25">
      <c r="B66" s="21" t="s">
        <v>15</v>
      </c>
      <c r="C66" s="22">
        <v>3</v>
      </c>
    </row>
    <row r="67" spans="2:3" x14ac:dyDescent="0.25">
      <c r="B67" s="19" t="s">
        <v>15</v>
      </c>
      <c r="C67" s="20">
        <v>3</v>
      </c>
    </row>
    <row r="68" spans="2:3" x14ac:dyDescent="0.25">
      <c r="B68" s="21" t="s">
        <v>17</v>
      </c>
      <c r="C68" s="22">
        <v>6</v>
      </c>
    </row>
    <row r="69" spans="2:3" x14ac:dyDescent="0.25">
      <c r="B69" s="19" t="s">
        <v>48</v>
      </c>
      <c r="C69" s="20">
        <v>3</v>
      </c>
    </row>
    <row r="70" spans="2:3" x14ac:dyDescent="0.25">
      <c r="B70" s="19" t="s">
        <v>49</v>
      </c>
      <c r="C70" s="20">
        <v>2</v>
      </c>
    </row>
    <row r="71" spans="2:3" x14ac:dyDescent="0.25">
      <c r="B71" s="19" t="s">
        <v>50</v>
      </c>
      <c r="C71" s="20">
        <v>1</v>
      </c>
    </row>
    <row r="72" spans="2:3" x14ac:dyDescent="0.25">
      <c r="B72" s="21" t="s">
        <v>19</v>
      </c>
      <c r="C72" s="22">
        <v>4</v>
      </c>
    </row>
    <row r="73" spans="2:3" x14ac:dyDescent="0.25">
      <c r="B73" s="19" t="s">
        <v>19</v>
      </c>
      <c r="C73" s="20">
        <v>4</v>
      </c>
    </row>
    <row r="74" spans="2:3" x14ac:dyDescent="0.25">
      <c r="B74" s="21" t="s">
        <v>20</v>
      </c>
      <c r="C74" s="22">
        <v>1</v>
      </c>
    </row>
    <row r="75" spans="2:3" x14ac:dyDescent="0.25">
      <c r="B75" s="19" t="s">
        <v>20</v>
      </c>
      <c r="C75" s="20">
        <v>1</v>
      </c>
    </row>
    <row r="76" spans="2:3" x14ac:dyDescent="0.25">
      <c r="B76" s="21" t="s">
        <v>22</v>
      </c>
      <c r="C76" s="22">
        <v>2</v>
      </c>
    </row>
    <row r="77" spans="2:3" x14ac:dyDescent="0.25">
      <c r="B77" s="19" t="s">
        <v>22</v>
      </c>
      <c r="C77" s="20">
        <v>2</v>
      </c>
    </row>
    <row r="78" spans="2:3" x14ac:dyDescent="0.25">
      <c r="B78" s="21" t="s">
        <v>24</v>
      </c>
      <c r="C78" s="22">
        <v>58</v>
      </c>
    </row>
    <row r="79" spans="2:3" x14ac:dyDescent="0.25">
      <c r="B79" s="19" t="s">
        <v>24</v>
      </c>
      <c r="C79" s="20">
        <v>58</v>
      </c>
    </row>
    <row r="80" spans="2:3" x14ac:dyDescent="0.25">
      <c r="B80" s="21" t="s">
        <v>8</v>
      </c>
      <c r="C80" s="22">
        <v>1037</v>
      </c>
    </row>
    <row r="81" spans="2:3" x14ac:dyDescent="0.25">
      <c r="B81" s="19" t="s">
        <v>51</v>
      </c>
      <c r="C81" s="20">
        <v>4</v>
      </c>
    </row>
    <row r="82" spans="2:3" x14ac:dyDescent="0.25">
      <c r="B82" s="19" t="s">
        <v>45</v>
      </c>
      <c r="C82" s="20">
        <v>71</v>
      </c>
    </row>
    <row r="83" spans="2:3" x14ac:dyDescent="0.25">
      <c r="B83" s="19" t="s">
        <v>8</v>
      </c>
      <c r="C83" s="20">
        <v>953</v>
      </c>
    </row>
    <row r="84" spans="2:3" x14ac:dyDescent="0.25">
      <c r="B84" s="19" t="s">
        <v>52</v>
      </c>
      <c r="C84" s="20">
        <v>4</v>
      </c>
    </row>
    <row r="85" spans="2:3" ht="27" customHeight="1" x14ac:dyDescent="0.25">
      <c r="B85" s="19" t="s">
        <v>53</v>
      </c>
      <c r="C85" s="20">
        <v>1</v>
      </c>
    </row>
    <row r="86" spans="2:3" x14ac:dyDescent="0.25">
      <c r="B86" s="19" t="s">
        <v>54</v>
      </c>
      <c r="C86" s="20">
        <v>3</v>
      </c>
    </row>
    <row r="87" spans="2:3" x14ac:dyDescent="0.25">
      <c r="B87" s="19" t="s">
        <v>55</v>
      </c>
      <c r="C87" s="20">
        <v>1</v>
      </c>
    </row>
    <row r="88" spans="2:3" x14ac:dyDescent="0.25">
      <c r="B88" s="21" t="s">
        <v>23</v>
      </c>
      <c r="C88" s="22">
        <v>69</v>
      </c>
    </row>
    <row r="89" spans="2:3" x14ac:dyDescent="0.25">
      <c r="B89" s="19" t="s">
        <v>23</v>
      </c>
      <c r="C89" s="20">
        <v>69</v>
      </c>
    </row>
    <row r="90" spans="2:3" x14ac:dyDescent="0.25">
      <c r="B90" s="21" t="s">
        <v>26</v>
      </c>
      <c r="C90" s="22">
        <v>18</v>
      </c>
    </row>
    <row r="91" spans="2:3" ht="23.45" customHeight="1" x14ac:dyDescent="0.25">
      <c r="B91" s="19" t="s">
        <v>56</v>
      </c>
      <c r="C91" s="20">
        <v>5</v>
      </c>
    </row>
    <row r="92" spans="2:3" x14ac:dyDescent="0.25">
      <c r="B92" s="19" t="s">
        <v>57</v>
      </c>
      <c r="C92" s="20">
        <v>3</v>
      </c>
    </row>
    <row r="93" spans="2:3" x14ac:dyDescent="0.25">
      <c r="B93" s="19" t="s">
        <v>58</v>
      </c>
      <c r="C93" s="20">
        <v>10</v>
      </c>
    </row>
    <row r="94" spans="2:3" x14ac:dyDescent="0.25">
      <c r="B94" s="21" t="s">
        <v>21</v>
      </c>
      <c r="C94" s="22">
        <v>87</v>
      </c>
    </row>
    <row r="95" spans="2:3" x14ac:dyDescent="0.25">
      <c r="B95" s="19" t="s">
        <v>21</v>
      </c>
      <c r="C95" s="20">
        <v>87</v>
      </c>
    </row>
    <row r="96" spans="2:3" ht="31.9" customHeight="1" x14ac:dyDescent="0.25">
      <c r="B96" s="21" t="s">
        <v>12</v>
      </c>
      <c r="C96" s="22">
        <v>379</v>
      </c>
    </row>
    <row r="97" spans="2:3" x14ac:dyDescent="0.25">
      <c r="B97" s="19" t="s">
        <v>59</v>
      </c>
      <c r="C97" s="20">
        <v>31</v>
      </c>
    </row>
    <row r="98" spans="2:3" x14ac:dyDescent="0.25">
      <c r="B98" s="19" t="s">
        <v>12</v>
      </c>
      <c r="C98" s="20">
        <v>250</v>
      </c>
    </row>
    <row r="99" spans="2:3" x14ac:dyDescent="0.25">
      <c r="B99" s="19" t="s">
        <v>60</v>
      </c>
      <c r="C99" s="20">
        <v>2</v>
      </c>
    </row>
    <row r="100" spans="2:3" x14ac:dyDescent="0.25">
      <c r="B100" s="19" t="s">
        <v>61</v>
      </c>
      <c r="C100" s="20">
        <v>96</v>
      </c>
    </row>
    <row r="101" spans="2:3" x14ac:dyDescent="0.25">
      <c r="B101" s="21" t="s">
        <v>14</v>
      </c>
      <c r="C101" s="22">
        <v>250</v>
      </c>
    </row>
    <row r="102" spans="2:3" x14ac:dyDescent="0.25">
      <c r="B102" s="19" t="s">
        <v>62</v>
      </c>
      <c r="C102" s="20">
        <v>37</v>
      </c>
    </row>
    <row r="103" spans="2:3" x14ac:dyDescent="0.25">
      <c r="B103" s="19" t="s">
        <v>45</v>
      </c>
      <c r="C103" s="20">
        <v>48</v>
      </c>
    </row>
    <row r="104" spans="2:3" x14ac:dyDescent="0.25">
      <c r="B104" s="19" t="s">
        <v>63</v>
      </c>
      <c r="C104" s="20">
        <v>6</v>
      </c>
    </row>
    <row r="105" spans="2:3" x14ac:dyDescent="0.25">
      <c r="B105" s="19" t="s">
        <v>14</v>
      </c>
      <c r="C105" s="20">
        <v>152</v>
      </c>
    </row>
    <row r="106" spans="2:3" x14ac:dyDescent="0.25">
      <c r="B106" s="19" t="s">
        <v>64</v>
      </c>
      <c r="C106" s="20">
        <v>1</v>
      </c>
    </row>
    <row r="107" spans="2:3" x14ac:dyDescent="0.25">
      <c r="B107" s="19" t="s">
        <v>65</v>
      </c>
      <c r="C107" s="20">
        <v>5</v>
      </c>
    </row>
    <row r="108" spans="2:3" x14ac:dyDescent="0.25">
      <c r="B108" s="19" t="s">
        <v>66</v>
      </c>
      <c r="C108" s="20">
        <v>1</v>
      </c>
    </row>
    <row r="109" spans="2:3" x14ac:dyDescent="0.25">
      <c r="B109" s="21" t="s">
        <v>29</v>
      </c>
      <c r="C109" s="22">
        <v>9</v>
      </c>
    </row>
    <row r="110" spans="2:3" x14ac:dyDescent="0.25">
      <c r="B110" s="19" t="s">
        <v>29</v>
      </c>
      <c r="C110" s="20">
        <v>9</v>
      </c>
    </row>
    <row r="111" spans="2:3" x14ac:dyDescent="0.25">
      <c r="B111" s="21" t="s">
        <v>30</v>
      </c>
      <c r="C111" s="22">
        <v>8</v>
      </c>
    </row>
    <row r="112" spans="2:3" x14ac:dyDescent="0.25">
      <c r="B112" s="19" t="s">
        <v>30</v>
      </c>
      <c r="C112" s="20">
        <v>8</v>
      </c>
    </row>
    <row r="113" spans="2:3" x14ac:dyDescent="0.25">
      <c r="B113" s="21" t="s">
        <v>31</v>
      </c>
      <c r="C113" s="22">
        <v>2</v>
      </c>
    </row>
    <row r="114" spans="2:3" x14ac:dyDescent="0.25">
      <c r="B114" s="19" t="s">
        <v>31</v>
      </c>
      <c r="C114" s="20">
        <v>2</v>
      </c>
    </row>
    <row r="115" spans="2:3" x14ac:dyDescent="0.25">
      <c r="B115" s="21" t="s">
        <v>27</v>
      </c>
      <c r="C115" s="22">
        <v>24</v>
      </c>
    </row>
    <row r="116" spans="2:3" x14ac:dyDescent="0.25">
      <c r="B116" s="19" t="s">
        <v>27</v>
      </c>
      <c r="C116" s="20">
        <v>24</v>
      </c>
    </row>
    <row r="117" spans="2:3" x14ac:dyDescent="0.25">
      <c r="B117" s="21" t="s">
        <v>32</v>
      </c>
      <c r="C117" s="22">
        <v>4</v>
      </c>
    </row>
    <row r="118" spans="2:3" x14ac:dyDescent="0.25">
      <c r="B118" s="19" t="s">
        <v>32</v>
      </c>
      <c r="C118" s="20">
        <v>4</v>
      </c>
    </row>
    <row r="119" spans="2:3" x14ac:dyDescent="0.25">
      <c r="B119" s="21" t="s">
        <v>18</v>
      </c>
      <c r="C119" s="22">
        <v>114</v>
      </c>
    </row>
    <row r="120" spans="2:3" x14ac:dyDescent="0.25">
      <c r="B120" s="19" t="s">
        <v>18</v>
      </c>
      <c r="C120" s="20">
        <v>114</v>
      </c>
    </row>
    <row r="121" spans="2:3" x14ac:dyDescent="0.25">
      <c r="B121" s="21" t="s">
        <v>25</v>
      </c>
      <c r="C121" s="22">
        <v>66</v>
      </c>
    </row>
    <row r="122" spans="2:3" x14ac:dyDescent="0.25">
      <c r="B122" s="19" t="s">
        <v>67</v>
      </c>
      <c r="C122" s="20">
        <v>12</v>
      </c>
    </row>
    <row r="123" spans="2:3" ht="18.600000000000001" customHeight="1" x14ac:dyDescent="0.25">
      <c r="B123" s="19" t="s">
        <v>68</v>
      </c>
      <c r="C123" s="20">
        <v>5</v>
      </c>
    </row>
    <row r="124" spans="2:3" ht="35.450000000000003" customHeight="1" x14ac:dyDescent="0.25">
      <c r="B124" s="19" t="s">
        <v>25</v>
      </c>
      <c r="C124" s="20">
        <v>49</v>
      </c>
    </row>
    <row r="125" spans="2:3" x14ac:dyDescent="0.25">
      <c r="B125" s="21" t="s">
        <v>16</v>
      </c>
      <c r="C125" s="22">
        <v>142</v>
      </c>
    </row>
    <row r="126" spans="2:3" x14ac:dyDescent="0.25">
      <c r="B126" s="19" t="s">
        <v>69</v>
      </c>
      <c r="C126" s="20">
        <v>1</v>
      </c>
    </row>
    <row r="127" spans="2:3" x14ac:dyDescent="0.25">
      <c r="B127" s="19" t="s">
        <v>70</v>
      </c>
      <c r="C127" s="20">
        <v>136</v>
      </c>
    </row>
    <row r="128" spans="2:3" x14ac:dyDescent="0.25">
      <c r="B128" s="19" t="s">
        <v>71</v>
      </c>
      <c r="C128" s="20">
        <v>5</v>
      </c>
    </row>
    <row r="129" spans="2:3" ht="39" customHeight="1" x14ac:dyDescent="0.25">
      <c r="B129" s="21" t="s">
        <v>28</v>
      </c>
      <c r="C129" s="22">
        <v>21</v>
      </c>
    </row>
    <row r="130" spans="2:3" ht="30.6" customHeight="1" x14ac:dyDescent="0.25">
      <c r="B130" s="19" t="s">
        <v>28</v>
      </c>
      <c r="C130" s="20">
        <v>21</v>
      </c>
    </row>
    <row r="131" spans="2:3" x14ac:dyDescent="0.25">
      <c r="B131" s="21" t="s">
        <v>33</v>
      </c>
      <c r="C131" s="22">
        <v>4</v>
      </c>
    </row>
    <row r="132" spans="2:3" ht="15.75" thickBot="1" x14ac:dyDescent="0.3">
      <c r="B132" s="23" t="s">
        <v>33</v>
      </c>
      <c r="C132" s="24">
        <v>4</v>
      </c>
    </row>
    <row r="133" spans="2:3" ht="33.6" customHeight="1" thickBot="1" x14ac:dyDescent="0.3">
      <c r="B133" s="25" t="s">
        <v>34</v>
      </c>
      <c r="C133" s="26">
        <v>3110</v>
      </c>
    </row>
  </sheetData>
  <mergeCells count="5">
    <mergeCell ref="B3:H3"/>
    <mergeCell ref="B4:H4"/>
    <mergeCell ref="B9:D9"/>
    <mergeCell ref="F9:H9"/>
    <mergeCell ref="B43:C43"/>
  </mergeCells>
  <conditionalFormatting sqref="D11:D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15B1C-BF9A-4353-A6F1-BF216C8C7E91}">
  <sheetPr>
    <tabColor rgb="FF00B0F0"/>
  </sheetPr>
  <dimension ref="B2:H198"/>
  <sheetViews>
    <sheetView showGridLines="0" workbookViewId="0">
      <selection activeCell="F23" sqref="F23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65" t="s">
        <v>72</v>
      </c>
      <c r="C3" s="66"/>
      <c r="D3" s="66"/>
      <c r="E3" s="66"/>
      <c r="F3" s="66"/>
      <c r="G3" s="66"/>
      <c r="H3" s="67"/>
    </row>
    <row r="4" spans="2:8" ht="45" customHeight="1" thickBot="1" x14ac:dyDescent="0.3">
      <c r="B4" s="68" t="s">
        <v>1</v>
      </c>
      <c r="C4" s="69"/>
      <c r="D4" s="69"/>
      <c r="E4" s="69"/>
      <c r="F4" s="69"/>
      <c r="G4" s="69"/>
      <c r="H4" s="70"/>
    </row>
    <row r="8" spans="2:8" ht="15.75" thickBot="1" x14ac:dyDescent="0.3"/>
    <row r="9" spans="2:8" ht="30" customHeight="1" thickBot="1" x14ac:dyDescent="0.3">
      <c r="B9" s="71" t="s">
        <v>73</v>
      </c>
      <c r="C9" s="72"/>
      <c r="D9" s="73"/>
      <c r="F9" s="71" t="s">
        <v>74</v>
      </c>
      <c r="G9" s="72"/>
      <c r="H9" s="73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7">
        <v>126</v>
      </c>
      <c r="D11" s="6">
        <f t="shared" ref="D11:D47" si="0">C11/$C$47</f>
        <v>3.5714285714285712E-2</v>
      </c>
      <c r="F11" s="4" t="s">
        <v>12</v>
      </c>
      <c r="G11" s="27">
        <v>826</v>
      </c>
      <c r="H11" s="7">
        <f t="shared" ref="H11:H46" si="1">G11/$G$47</f>
        <v>0.23412698412698413</v>
      </c>
    </row>
    <row r="12" spans="2:8" ht="15.75" thickBot="1" x14ac:dyDescent="0.3">
      <c r="B12" s="28" t="s">
        <v>9</v>
      </c>
      <c r="C12" s="29">
        <v>221</v>
      </c>
      <c r="D12" s="6">
        <f t="shared" si="0"/>
        <v>6.2641723356009066E-2</v>
      </c>
      <c r="F12" s="28" t="s">
        <v>8</v>
      </c>
      <c r="G12" s="29">
        <v>782</v>
      </c>
      <c r="H12" s="7">
        <f t="shared" si="1"/>
        <v>0.22165532879818595</v>
      </c>
    </row>
    <row r="13" spans="2:8" ht="15.75" thickBot="1" x14ac:dyDescent="0.3">
      <c r="B13" s="28" t="s">
        <v>75</v>
      </c>
      <c r="C13" s="29">
        <v>7</v>
      </c>
      <c r="D13" s="6">
        <f t="shared" si="0"/>
        <v>1.984126984126984E-3</v>
      </c>
      <c r="F13" s="28" t="s">
        <v>16</v>
      </c>
      <c r="G13" s="29">
        <v>358</v>
      </c>
      <c r="H13" s="7">
        <f t="shared" si="1"/>
        <v>0.10147392290249434</v>
      </c>
    </row>
    <row r="14" spans="2:8" ht="15.75" thickBot="1" x14ac:dyDescent="0.3">
      <c r="B14" s="28" t="s">
        <v>11</v>
      </c>
      <c r="C14" s="29">
        <v>68</v>
      </c>
      <c r="D14" s="6">
        <f t="shared" si="0"/>
        <v>1.927437641723356E-2</v>
      </c>
      <c r="F14" s="28" t="s">
        <v>21</v>
      </c>
      <c r="G14" s="29">
        <v>302</v>
      </c>
      <c r="H14" s="7">
        <f t="shared" si="1"/>
        <v>8.5600907029478451E-2</v>
      </c>
    </row>
    <row r="15" spans="2:8" ht="15.75" thickBot="1" x14ac:dyDescent="0.3">
      <c r="B15" s="28" t="s">
        <v>13</v>
      </c>
      <c r="C15" s="29">
        <v>4</v>
      </c>
      <c r="D15" s="6">
        <f t="shared" si="0"/>
        <v>1.1337868480725624E-3</v>
      </c>
      <c r="F15" s="28" t="s">
        <v>9</v>
      </c>
      <c r="G15" s="29">
        <v>221</v>
      </c>
      <c r="H15" s="7">
        <f t="shared" si="1"/>
        <v>6.2641723356009066E-2</v>
      </c>
    </row>
    <row r="16" spans="2:8" ht="15.75" thickBot="1" x14ac:dyDescent="0.3">
      <c r="B16" s="28" t="s">
        <v>10</v>
      </c>
      <c r="C16" s="29">
        <v>177</v>
      </c>
      <c r="D16" s="6">
        <f t="shared" si="0"/>
        <v>5.0170068027210885E-2</v>
      </c>
      <c r="F16" s="28" t="s">
        <v>10</v>
      </c>
      <c r="G16" s="29">
        <v>177</v>
      </c>
      <c r="H16" s="7">
        <f t="shared" si="1"/>
        <v>5.0170068027210885E-2</v>
      </c>
    </row>
    <row r="17" spans="2:8" ht="15.75" thickBot="1" x14ac:dyDescent="0.3">
      <c r="B17" s="28" t="s">
        <v>17</v>
      </c>
      <c r="C17" s="29">
        <v>20</v>
      </c>
      <c r="D17" s="6">
        <f t="shared" si="0"/>
        <v>5.6689342403628117E-3</v>
      </c>
      <c r="F17" s="28" t="s">
        <v>25</v>
      </c>
      <c r="G17" s="29">
        <v>159</v>
      </c>
      <c r="H17" s="7">
        <f t="shared" si="1"/>
        <v>4.5068027210884355E-2</v>
      </c>
    </row>
    <row r="18" spans="2:8" ht="15.75" thickBot="1" x14ac:dyDescent="0.3">
      <c r="B18" s="28" t="s">
        <v>19</v>
      </c>
      <c r="C18" s="29">
        <v>7</v>
      </c>
      <c r="D18" s="6">
        <f t="shared" si="0"/>
        <v>1.984126984126984E-3</v>
      </c>
      <c r="F18" s="28" t="s">
        <v>7</v>
      </c>
      <c r="G18" s="29">
        <v>126</v>
      </c>
      <c r="H18" s="7">
        <f t="shared" si="1"/>
        <v>3.5714285714285712E-2</v>
      </c>
    </row>
    <row r="19" spans="2:8" ht="15.75" thickBot="1" x14ac:dyDescent="0.3">
      <c r="B19" s="28" t="s">
        <v>20</v>
      </c>
      <c r="C19" s="29">
        <v>7</v>
      </c>
      <c r="D19" s="6">
        <f t="shared" si="0"/>
        <v>1.984126984126984E-3</v>
      </c>
      <c r="F19" s="28" t="s">
        <v>27</v>
      </c>
      <c r="G19" s="29">
        <v>105</v>
      </c>
      <c r="H19" s="7">
        <f t="shared" si="1"/>
        <v>2.976190476190476E-2</v>
      </c>
    </row>
    <row r="20" spans="2:8" ht="15.75" thickBot="1" x14ac:dyDescent="0.3">
      <c r="B20" s="28" t="s">
        <v>76</v>
      </c>
      <c r="C20" s="29">
        <v>6</v>
      </c>
      <c r="D20" s="6">
        <f t="shared" si="0"/>
        <v>1.7006802721088435E-3</v>
      </c>
      <c r="F20" s="28" t="s">
        <v>14</v>
      </c>
      <c r="G20" s="29">
        <v>97</v>
      </c>
      <c r="H20" s="7">
        <f t="shared" si="1"/>
        <v>2.7494331065759638E-2</v>
      </c>
    </row>
    <row r="21" spans="2:8" ht="15.75" thickBot="1" x14ac:dyDescent="0.3">
      <c r="B21" s="28" t="s">
        <v>22</v>
      </c>
      <c r="C21" s="29">
        <v>51</v>
      </c>
      <c r="D21" s="6">
        <f t="shared" si="0"/>
        <v>1.4455782312925171E-2</v>
      </c>
      <c r="F21" s="28" t="s">
        <v>11</v>
      </c>
      <c r="G21" s="29">
        <v>68</v>
      </c>
      <c r="H21" s="7">
        <f t="shared" si="1"/>
        <v>1.927437641723356E-2</v>
      </c>
    </row>
    <row r="22" spans="2:8" ht="15.75" thickBot="1" x14ac:dyDescent="0.3">
      <c r="B22" s="28" t="s">
        <v>77</v>
      </c>
      <c r="C22" s="29">
        <v>19</v>
      </c>
      <c r="D22" s="6">
        <f t="shared" si="0"/>
        <v>5.3854875283446714E-3</v>
      </c>
      <c r="F22" s="28" t="s">
        <v>22</v>
      </c>
      <c r="G22" s="29">
        <v>51</v>
      </c>
      <c r="H22" s="7">
        <f t="shared" si="1"/>
        <v>1.4455782312925171E-2</v>
      </c>
    </row>
    <row r="23" spans="2:8" ht="15.75" thickBot="1" x14ac:dyDescent="0.3">
      <c r="B23" s="28" t="s">
        <v>24</v>
      </c>
      <c r="C23" s="29">
        <v>25</v>
      </c>
      <c r="D23" s="6">
        <f t="shared" si="0"/>
        <v>7.0861678004535151E-3</v>
      </c>
      <c r="F23" s="28" t="s">
        <v>18</v>
      </c>
      <c r="G23" s="29">
        <v>47</v>
      </c>
      <c r="H23" s="7">
        <f t="shared" si="1"/>
        <v>1.3321995464852607E-2</v>
      </c>
    </row>
    <row r="24" spans="2:8" ht="15.75" thickBot="1" x14ac:dyDescent="0.3">
      <c r="B24" s="28" t="s">
        <v>8</v>
      </c>
      <c r="C24" s="29">
        <v>782</v>
      </c>
      <c r="D24" s="6">
        <f t="shared" si="0"/>
        <v>0.22165532879818595</v>
      </c>
      <c r="F24" s="28" t="s">
        <v>23</v>
      </c>
      <c r="G24" s="29">
        <v>36</v>
      </c>
      <c r="H24" s="7">
        <f t="shared" si="1"/>
        <v>1.020408163265306E-2</v>
      </c>
    </row>
    <row r="25" spans="2:8" ht="15.75" thickBot="1" x14ac:dyDescent="0.3">
      <c r="B25" s="28" t="s">
        <v>23</v>
      </c>
      <c r="C25" s="29">
        <v>36</v>
      </c>
      <c r="D25" s="6">
        <f t="shared" si="0"/>
        <v>1.020408163265306E-2</v>
      </c>
      <c r="F25" s="28" t="s">
        <v>32</v>
      </c>
      <c r="G25" s="29">
        <v>27</v>
      </c>
      <c r="H25" s="7">
        <f t="shared" si="1"/>
        <v>7.6530612244897957E-3</v>
      </c>
    </row>
    <row r="26" spans="2:8" ht="15.75" thickBot="1" x14ac:dyDescent="0.3">
      <c r="B26" s="28" t="s">
        <v>26</v>
      </c>
      <c r="C26" s="29">
        <v>5</v>
      </c>
      <c r="D26" s="6">
        <f t="shared" si="0"/>
        <v>1.4172335600907029E-3</v>
      </c>
      <c r="F26" s="28" t="s">
        <v>24</v>
      </c>
      <c r="G26" s="29">
        <v>25</v>
      </c>
      <c r="H26" s="7">
        <f t="shared" si="1"/>
        <v>7.0861678004535151E-3</v>
      </c>
    </row>
    <row r="27" spans="2:8" ht="15.75" thickBot="1" x14ac:dyDescent="0.3">
      <c r="B27" s="28" t="s">
        <v>21</v>
      </c>
      <c r="C27" s="29">
        <v>302</v>
      </c>
      <c r="D27" s="6">
        <f t="shared" si="0"/>
        <v>8.5600907029478451E-2</v>
      </c>
      <c r="F27" s="28" t="s">
        <v>17</v>
      </c>
      <c r="G27" s="29">
        <v>20</v>
      </c>
      <c r="H27" s="7">
        <f t="shared" si="1"/>
        <v>5.6689342403628117E-3</v>
      </c>
    </row>
    <row r="28" spans="2:8" ht="15.75" thickBot="1" x14ac:dyDescent="0.3">
      <c r="B28" s="28" t="s">
        <v>12</v>
      </c>
      <c r="C28" s="29">
        <v>826</v>
      </c>
      <c r="D28" s="6">
        <f t="shared" si="0"/>
        <v>0.23412698412698413</v>
      </c>
      <c r="F28" s="28" t="s">
        <v>77</v>
      </c>
      <c r="G28" s="29">
        <v>19</v>
      </c>
      <c r="H28" s="7">
        <f t="shared" si="1"/>
        <v>5.3854875283446714E-3</v>
      </c>
    </row>
    <row r="29" spans="2:8" ht="15.75" thickBot="1" x14ac:dyDescent="0.3">
      <c r="B29" s="28" t="s">
        <v>14</v>
      </c>
      <c r="C29" s="29">
        <v>97</v>
      </c>
      <c r="D29" s="6">
        <f t="shared" si="0"/>
        <v>2.7494331065759638E-2</v>
      </c>
      <c r="F29" s="28" t="s">
        <v>29</v>
      </c>
      <c r="G29" s="29">
        <v>11</v>
      </c>
      <c r="H29" s="7">
        <f t="shared" si="1"/>
        <v>3.1179138321995466E-3</v>
      </c>
    </row>
    <row r="30" spans="2:8" ht="15.75" thickBot="1" x14ac:dyDescent="0.3">
      <c r="B30" s="28" t="s">
        <v>78</v>
      </c>
      <c r="C30" s="29">
        <v>1</v>
      </c>
      <c r="D30" s="6">
        <f t="shared" si="0"/>
        <v>2.834467120181406E-4</v>
      </c>
      <c r="F30" s="28" t="s">
        <v>79</v>
      </c>
      <c r="G30" s="29">
        <v>10</v>
      </c>
      <c r="H30" s="7">
        <f t="shared" si="1"/>
        <v>2.8344671201814059E-3</v>
      </c>
    </row>
    <row r="31" spans="2:8" ht="15.75" thickBot="1" x14ac:dyDescent="0.3">
      <c r="B31" s="28" t="s">
        <v>29</v>
      </c>
      <c r="C31" s="29">
        <v>11</v>
      </c>
      <c r="D31" s="6">
        <f t="shared" si="0"/>
        <v>3.1179138321995466E-3</v>
      </c>
      <c r="F31" s="28" t="s">
        <v>75</v>
      </c>
      <c r="G31" s="29">
        <v>7</v>
      </c>
      <c r="H31" s="7">
        <f t="shared" si="1"/>
        <v>1.984126984126984E-3</v>
      </c>
    </row>
    <row r="32" spans="2:8" ht="15.75" thickBot="1" x14ac:dyDescent="0.3">
      <c r="B32" s="28" t="s">
        <v>30</v>
      </c>
      <c r="C32" s="29">
        <v>2</v>
      </c>
      <c r="D32" s="6">
        <f t="shared" si="0"/>
        <v>5.6689342403628119E-4</v>
      </c>
      <c r="F32" s="28" t="s">
        <v>19</v>
      </c>
      <c r="G32" s="29">
        <v>7</v>
      </c>
      <c r="H32" s="7">
        <f t="shared" si="1"/>
        <v>1.984126984126984E-3</v>
      </c>
    </row>
    <row r="33" spans="2:8" ht="15.75" thickBot="1" x14ac:dyDescent="0.3">
      <c r="B33" s="28" t="s">
        <v>31</v>
      </c>
      <c r="C33" s="29">
        <v>2</v>
      </c>
      <c r="D33" s="6">
        <f t="shared" si="0"/>
        <v>5.6689342403628119E-4</v>
      </c>
      <c r="F33" s="28" t="s">
        <v>20</v>
      </c>
      <c r="G33" s="29">
        <v>7</v>
      </c>
      <c r="H33" s="7">
        <f t="shared" si="1"/>
        <v>1.984126984126984E-3</v>
      </c>
    </row>
    <row r="34" spans="2:8" ht="15.75" thickBot="1" x14ac:dyDescent="0.3">
      <c r="B34" s="28" t="s">
        <v>79</v>
      </c>
      <c r="C34" s="29">
        <v>10</v>
      </c>
      <c r="D34" s="6">
        <f t="shared" si="0"/>
        <v>2.8344671201814059E-3</v>
      </c>
      <c r="F34" s="28" t="s">
        <v>33</v>
      </c>
      <c r="G34" s="29">
        <v>7</v>
      </c>
      <c r="H34" s="7">
        <f t="shared" si="1"/>
        <v>1.984126984126984E-3</v>
      </c>
    </row>
    <row r="35" spans="2:8" ht="15.75" thickBot="1" x14ac:dyDescent="0.3">
      <c r="B35" s="28" t="s">
        <v>27</v>
      </c>
      <c r="C35" s="29">
        <v>105</v>
      </c>
      <c r="D35" s="6">
        <f t="shared" si="0"/>
        <v>2.976190476190476E-2</v>
      </c>
      <c r="F35" s="28" t="s">
        <v>76</v>
      </c>
      <c r="G35" s="29">
        <v>6</v>
      </c>
      <c r="H35" s="7">
        <f t="shared" si="1"/>
        <v>1.7006802721088435E-3</v>
      </c>
    </row>
    <row r="36" spans="2:8" ht="15.75" thickBot="1" x14ac:dyDescent="0.3">
      <c r="B36" s="28" t="s">
        <v>32</v>
      </c>
      <c r="C36" s="29">
        <v>27</v>
      </c>
      <c r="D36" s="6">
        <f t="shared" si="0"/>
        <v>7.6530612244897957E-3</v>
      </c>
      <c r="F36" s="28" t="s">
        <v>26</v>
      </c>
      <c r="G36" s="29">
        <v>5</v>
      </c>
      <c r="H36" s="7">
        <f t="shared" si="1"/>
        <v>1.4172335600907029E-3</v>
      </c>
    </row>
    <row r="37" spans="2:8" ht="15.75" thickBot="1" x14ac:dyDescent="0.3">
      <c r="B37" s="28" t="s">
        <v>18</v>
      </c>
      <c r="C37" s="29">
        <v>47</v>
      </c>
      <c r="D37" s="6">
        <f t="shared" si="0"/>
        <v>1.3321995464852607E-2</v>
      </c>
      <c r="F37" s="28" t="s">
        <v>13</v>
      </c>
      <c r="G37" s="29">
        <v>4</v>
      </c>
      <c r="H37" s="7">
        <f t="shared" si="1"/>
        <v>1.1337868480725624E-3</v>
      </c>
    </row>
    <row r="38" spans="2:8" ht="15.75" thickBot="1" x14ac:dyDescent="0.3">
      <c r="B38" s="28" t="s">
        <v>25</v>
      </c>
      <c r="C38" s="29">
        <v>159</v>
      </c>
      <c r="D38" s="6">
        <f t="shared" si="0"/>
        <v>4.5068027210884355E-2</v>
      </c>
      <c r="F38" s="28" t="s">
        <v>80</v>
      </c>
      <c r="G38" s="29">
        <v>3</v>
      </c>
      <c r="H38" s="7">
        <f t="shared" si="1"/>
        <v>8.5034013605442174E-4</v>
      </c>
    </row>
    <row r="39" spans="2:8" ht="15.75" thickBot="1" x14ac:dyDescent="0.3">
      <c r="B39" s="28" t="s">
        <v>16</v>
      </c>
      <c r="C39" s="29">
        <v>358</v>
      </c>
      <c r="D39" s="6">
        <f t="shared" si="0"/>
        <v>0.10147392290249434</v>
      </c>
      <c r="F39" s="28" t="s">
        <v>81</v>
      </c>
      <c r="G39" s="29">
        <v>3</v>
      </c>
      <c r="H39" s="7">
        <f t="shared" si="1"/>
        <v>8.5034013605442174E-4</v>
      </c>
    </row>
    <row r="40" spans="2:8" ht="15.75" thickBot="1" x14ac:dyDescent="0.3">
      <c r="B40" s="28" t="s">
        <v>33</v>
      </c>
      <c r="C40" s="29">
        <v>7</v>
      </c>
      <c r="D40" s="6">
        <f t="shared" si="0"/>
        <v>1.984126984126984E-3</v>
      </c>
      <c r="F40" s="28" t="s">
        <v>82</v>
      </c>
      <c r="G40" s="29">
        <v>3</v>
      </c>
      <c r="H40" s="7">
        <f t="shared" si="1"/>
        <v>8.5034013605442174E-4</v>
      </c>
    </row>
    <row r="41" spans="2:8" ht="15.75" thickBot="1" x14ac:dyDescent="0.3">
      <c r="B41" s="28" t="s">
        <v>83</v>
      </c>
      <c r="C41" s="29">
        <v>1</v>
      </c>
      <c r="D41" s="6">
        <f t="shared" si="0"/>
        <v>2.834467120181406E-4</v>
      </c>
      <c r="F41" s="28" t="s">
        <v>30</v>
      </c>
      <c r="G41" s="29">
        <v>2</v>
      </c>
      <c r="H41" s="7">
        <f t="shared" si="1"/>
        <v>5.6689342403628119E-4</v>
      </c>
    </row>
    <row r="42" spans="2:8" ht="15.75" thickBot="1" x14ac:dyDescent="0.3">
      <c r="B42" s="28" t="s">
        <v>80</v>
      </c>
      <c r="C42" s="29">
        <v>3</v>
      </c>
      <c r="D42" s="6">
        <f t="shared" si="0"/>
        <v>8.5034013605442174E-4</v>
      </c>
      <c r="F42" s="28" t="s">
        <v>31</v>
      </c>
      <c r="G42" s="29">
        <v>2</v>
      </c>
      <c r="H42" s="7">
        <f t="shared" si="1"/>
        <v>5.6689342403628119E-4</v>
      </c>
    </row>
    <row r="43" spans="2:8" ht="15.75" thickBot="1" x14ac:dyDescent="0.3">
      <c r="B43" s="28" t="s">
        <v>81</v>
      </c>
      <c r="C43" s="29">
        <v>3</v>
      </c>
      <c r="D43" s="6">
        <f t="shared" si="0"/>
        <v>8.5034013605442174E-4</v>
      </c>
      <c r="F43" s="28" t="s">
        <v>84</v>
      </c>
      <c r="G43" s="29">
        <v>2</v>
      </c>
      <c r="H43" s="7">
        <f t="shared" si="1"/>
        <v>5.6689342403628119E-4</v>
      </c>
    </row>
    <row r="44" spans="2:8" ht="15.75" thickBot="1" x14ac:dyDescent="0.3">
      <c r="B44" s="28" t="s">
        <v>85</v>
      </c>
      <c r="C44" s="29">
        <v>1</v>
      </c>
      <c r="D44" s="6">
        <f t="shared" si="0"/>
        <v>2.834467120181406E-4</v>
      </c>
      <c r="F44" s="28" t="s">
        <v>78</v>
      </c>
      <c r="G44" s="29">
        <v>1</v>
      </c>
      <c r="H44" s="7">
        <f t="shared" si="1"/>
        <v>2.834467120181406E-4</v>
      </c>
    </row>
    <row r="45" spans="2:8" ht="15.75" thickBot="1" x14ac:dyDescent="0.3">
      <c r="B45" s="28" t="s">
        <v>82</v>
      </c>
      <c r="C45" s="29">
        <v>3</v>
      </c>
      <c r="D45" s="6">
        <f t="shared" si="0"/>
        <v>8.5034013605442174E-4</v>
      </c>
      <c r="F45" s="28" t="s">
        <v>83</v>
      </c>
      <c r="G45" s="29">
        <v>1</v>
      </c>
      <c r="H45" s="7">
        <f t="shared" si="1"/>
        <v>2.834467120181406E-4</v>
      </c>
    </row>
    <row r="46" spans="2:8" ht="15.75" thickBot="1" x14ac:dyDescent="0.3">
      <c r="B46" s="28" t="s">
        <v>84</v>
      </c>
      <c r="C46" s="29">
        <v>2</v>
      </c>
      <c r="D46" s="6">
        <f t="shared" si="0"/>
        <v>5.6689342403628119E-4</v>
      </c>
      <c r="F46" s="28" t="s">
        <v>85</v>
      </c>
      <c r="G46" s="29">
        <v>1</v>
      </c>
      <c r="H46" s="7">
        <f t="shared" si="1"/>
        <v>2.834467120181406E-4</v>
      </c>
    </row>
    <row r="47" spans="2:8" ht="30.6" customHeight="1" thickBot="1" x14ac:dyDescent="0.3">
      <c r="B47" s="14" t="s">
        <v>34</v>
      </c>
      <c r="C47" s="12">
        <v>3528</v>
      </c>
      <c r="D47" s="13">
        <f t="shared" si="0"/>
        <v>1</v>
      </c>
      <c r="E47" s="10"/>
      <c r="F47" s="14" t="s">
        <v>34</v>
      </c>
      <c r="G47" s="12">
        <v>3528</v>
      </c>
      <c r="H47" s="13">
        <f>G47/$C$47</f>
        <v>1</v>
      </c>
    </row>
    <row r="51" spans="2:3" ht="15.75" thickBot="1" x14ac:dyDescent="0.3"/>
    <row r="52" spans="2:3" ht="15.75" thickBot="1" x14ac:dyDescent="0.3">
      <c r="B52" s="76" t="s">
        <v>35</v>
      </c>
      <c r="C52" s="77"/>
    </row>
    <row r="53" spans="2:3" ht="30.75" thickBot="1" x14ac:dyDescent="0.3">
      <c r="B53" s="30" t="s">
        <v>36</v>
      </c>
      <c r="C53" s="31" t="s">
        <v>86</v>
      </c>
    </row>
    <row r="54" spans="2:3" x14ac:dyDescent="0.25">
      <c r="B54" s="17" t="s">
        <v>7</v>
      </c>
      <c r="C54" s="18">
        <v>126</v>
      </c>
    </row>
    <row r="55" spans="2:3" x14ac:dyDescent="0.25">
      <c r="B55" s="19" t="s">
        <v>38</v>
      </c>
      <c r="C55" s="20">
        <v>10</v>
      </c>
    </row>
    <row r="56" spans="2:3" x14ac:dyDescent="0.25">
      <c r="B56" s="19" t="s">
        <v>43</v>
      </c>
      <c r="C56" s="20">
        <v>4</v>
      </c>
    </row>
    <row r="57" spans="2:3" x14ac:dyDescent="0.25">
      <c r="B57" s="19" t="s">
        <v>39</v>
      </c>
      <c r="C57" s="20">
        <v>67</v>
      </c>
    </row>
    <row r="58" spans="2:3" x14ac:dyDescent="0.25">
      <c r="B58" s="19" t="s">
        <v>40</v>
      </c>
      <c r="C58" s="20">
        <v>33</v>
      </c>
    </row>
    <row r="59" spans="2:3" x14ac:dyDescent="0.25">
      <c r="B59" s="19" t="s">
        <v>41</v>
      </c>
      <c r="C59" s="20">
        <v>10</v>
      </c>
    </row>
    <row r="60" spans="2:3" x14ac:dyDescent="0.25">
      <c r="B60" s="19" t="s">
        <v>42</v>
      </c>
      <c r="C60" s="20">
        <v>1</v>
      </c>
    </row>
    <row r="61" spans="2:3" x14ac:dyDescent="0.25">
      <c r="B61" s="19" t="s">
        <v>87</v>
      </c>
      <c r="C61" s="20">
        <v>1</v>
      </c>
    </row>
    <row r="62" spans="2:3" x14ac:dyDescent="0.25">
      <c r="B62" s="21" t="s">
        <v>9</v>
      </c>
      <c r="C62" s="22">
        <v>221</v>
      </c>
    </row>
    <row r="63" spans="2:3" x14ac:dyDescent="0.25">
      <c r="B63" s="19" t="s">
        <v>43</v>
      </c>
      <c r="C63" s="20">
        <v>11</v>
      </c>
    </row>
    <row r="64" spans="2:3" x14ac:dyDescent="0.25">
      <c r="B64" s="19" t="s">
        <v>44</v>
      </c>
      <c r="C64" s="20">
        <v>6</v>
      </c>
    </row>
    <row r="65" spans="2:3" x14ac:dyDescent="0.25">
      <c r="B65" s="19" t="s">
        <v>40</v>
      </c>
      <c r="C65" s="20">
        <v>204</v>
      </c>
    </row>
    <row r="66" spans="2:3" x14ac:dyDescent="0.25">
      <c r="B66" s="21" t="s">
        <v>75</v>
      </c>
      <c r="C66" s="22">
        <v>7</v>
      </c>
    </row>
    <row r="67" spans="2:3" x14ac:dyDescent="0.25">
      <c r="B67" s="19" t="s">
        <v>88</v>
      </c>
      <c r="C67" s="20">
        <v>1</v>
      </c>
    </row>
    <row r="68" spans="2:3" x14ac:dyDescent="0.25">
      <c r="B68" s="19" t="s">
        <v>89</v>
      </c>
      <c r="C68" s="20">
        <v>5</v>
      </c>
    </row>
    <row r="69" spans="2:3" x14ac:dyDescent="0.25">
      <c r="B69" s="19" t="s">
        <v>90</v>
      </c>
      <c r="C69" s="20">
        <v>1</v>
      </c>
    </row>
    <row r="70" spans="2:3" x14ac:dyDescent="0.25">
      <c r="B70" s="21" t="s">
        <v>11</v>
      </c>
      <c r="C70" s="22">
        <v>68</v>
      </c>
    </row>
    <row r="71" spans="2:3" x14ac:dyDescent="0.25">
      <c r="B71" s="19" t="s">
        <v>11</v>
      </c>
      <c r="C71" s="20">
        <v>6</v>
      </c>
    </row>
    <row r="72" spans="2:3" x14ac:dyDescent="0.25">
      <c r="B72" s="19" t="s">
        <v>45</v>
      </c>
      <c r="C72" s="20">
        <v>8</v>
      </c>
    </row>
    <row r="73" spans="2:3" x14ac:dyDescent="0.25">
      <c r="B73" s="19" t="s">
        <v>46</v>
      </c>
      <c r="C73" s="20">
        <v>5</v>
      </c>
    </row>
    <row r="74" spans="2:3" x14ac:dyDescent="0.25">
      <c r="B74" s="19" t="s">
        <v>47</v>
      </c>
      <c r="C74" s="20">
        <v>19</v>
      </c>
    </row>
    <row r="75" spans="2:3" x14ac:dyDescent="0.25">
      <c r="B75" s="19" t="s">
        <v>28</v>
      </c>
      <c r="C75" s="20">
        <v>30</v>
      </c>
    </row>
    <row r="76" spans="2:3" x14ac:dyDescent="0.25">
      <c r="B76" s="21" t="s">
        <v>13</v>
      </c>
      <c r="C76" s="22">
        <v>4</v>
      </c>
    </row>
    <row r="77" spans="2:3" x14ac:dyDescent="0.25">
      <c r="B77" s="19" t="s">
        <v>46</v>
      </c>
      <c r="C77" s="20">
        <v>2</v>
      </c>
    </row>
    <row r="78" spans="2:3" x14ac:dyDescent="0.25">
      <c r="B78" s="19" t="s">
        <v>47</v>
      </c>
      <c r="C78" s="20">
        <v>2</v>
      </c>
    </row>
    <row r="79" spans="2:3" x14ac:dyDescent="0.25">
      <c r="B79" s="21" t="s">
        <v>10</v>
      </c>
      <c r="C79" s="22">
        <v>177</v>
      </c>
    </row>
    <row r="80" spans="2:3" x14ac:dyDescent="0.25">
      <c r="B80" s="19" t="s">
        <v>10</v>
      </c>
      <c r="C80" s="20">
        <v>132</v>
      </c>
    </row>
    <row r="81" spans="2:3" x14ac:dyDescent="0.25">
      <c r="B81" s="19" t="s">
        <v>28</v>
      </c>
      <c r="C81" s="20">
        <v>45</v>
      </c>
    </row>
    <row r="82" spans="2:3" x14ac:dyDescent="0.25">
      <c r="B82" s="21" t="s">
        <v>17</v>
      </c>
      <c r="C82" s="22">
        <v>20</v>
      </c>
    </row>
    <row r="83" spans="2:3" x14ac:dyDescent="0.25">
      <c r="B83" s="19" t="s">
        <v>48</v>
      </c>
      <c r="C83" s="20">
        <v>12</v>
      </c>
    </row>
    <row r="84" spans="2:3" x14ac:dyDescent="0.25">
      <c r="B84" s="19" t="s">
        <v>50</v>
      </c>
      <c r="C84" s="20">
        <v>8</v>
      </c>
    </row>
    <row r="85" spans="2:3" x14ac:dyDescent="0.25">
      <c r="B85" s="21" t="s">
        <v>19</v>
      </c>
      <c r="C85" s="22">
        <v>7</v>
      </c>
    </row>
    <row r="86" spans="2:3" x14ac:dyDescent="0.25">
      <c r="B86" s="19" t="s">
        <v>19</v>
      </c>
      <c r="C86" s="20">
        <v>3</v>
      </c>
    </row>
    <row r="87" spans="2:3" x14ac:dyDescent="0.25">
      <c r="B87" s="19" t="s">
        <v>45</v>
      </c>
      <c r="C87" s="20">
        <v>1</v>
      </c>
    </row>
    <row r="88" spans="2:3" x14ac:dyDescent="0.25">
      <c r="B88" s="19" t="s">
        <v>28</v>
      </c>
      <c r="C88" s="20">
        <v>1</v>
      </c>
    </row>
    <row r="89" spans="2:3" x14ac:dyDescent="0.25">
      <c r="B89" s="19" t="s">
        <v>91</v>
      </c>
      <c r="C89" s="20">
        <v>2</v>
      </c>
    </row>
    <row r="90" spans="2:3" x14ac:dyDescent="0.25">
      <c r="B90" s="21" t="s">
        <v>20</v>
      </c>
      <c r="C90" s="22">
        <v>7</v>
      </c>
    </row>
    <row r="91" spans="2:3" x14ac:dyDescent="0.25">
      <c r="B91" s="19" t="s">
        <v>20</v>
      </c>
      <c r="C91" s="20">
        <v>4</v>
      </c>
    </row>
    <row r="92" spans="2:3" x14ac:dyDescent="0.25">
      <c r="B92" s="19" t="s">
        <v>45</v>
      </c>
      <c r="C92" s="20">
        <v>2</v>
      </c>
    </row>
    <row r="93" spans="2:3" x14ac:dyDescent="0.25">
      <c r="B93" s="19" t="s">
        <v>28</v>
      </c>
      <c r="C93" s="20">
        <v>1</v>
      </c>
    </row>
    <row r="94" spans="2:3" ht="27" customHeight="1" x14ac:dyDescent="0.25">
      <c r="B94" s="21" t="s">
        <v>76</v>
      </c>
      <c r="C94" s="22">
        <v>6</v>
      </c>
    </row>
    <row r="95" spans="2:3" x14ac:dyDescent="0.25">
      <c r="B95" s="19" t="s">
        <v>28</v>
      </c>
      <c r="C95" s="20">
        <v>1</v>
      </c>
    </row>
    <row r="96" spans="2:3" x14ac:dyDescent="0.25">
      <c r="B96" s="19" t="s">
        <v>92</v>
      </c>
      <c r="C96" s="20">
        <v>1</v>
      </c>
    </row>
    <row r="97" spans="2:3" x14ac:dyDescent="0.25">
      <c r="B97" s="19" t="s">
        <v>93</v>
      </c>
      <c r="C97" s="20">
        <v>1</v>
      </c>
    </row>
    <row r="98" spans="2:3" x14ac:dyDescent="0.25">
      <c r="B98" s="19" t="s">
        <v>94</v>
      </c>
      <c r="C98" s="20">
        <v>1</v>
      </c>
    </row>
    <row r="99" spans="2:3" x14ac:dyDescent="0.25">
      <c r="B99" s="19" t="s">
        <v>91</v>
      </c>
      <c r="C99" s="20">
        <v>2</v>
      </c>
    </row>
    <row r="100" spans="2:3" ht="23.45" customHeight="1" x14ac:dyDescent="0.25">
      <c r="B100" s="21" t="s">
        <v>22</v>
      </c>
      <c r="C100" s="22">
        <v>51</v>
      </c>
    </row>
    <row r="101" spans="2:3" x14ac:dyDescent="0.25">
      <c r="B101" s="19" t="s">
        <v>22</v>
      </c>
      <c r="C101" s="20">
        <v>47</v>
      </c>
    </row>
    <row r="102" spans="2:3" x14ac:dyDescent="0.25">
      <c r="B102" s="19" t="s">
        <v>28</v>
      </c>
      <c r="C102" s="20">
        <v>4</v>
      </c>
    </row>
    <row r="103" spans="2:3" x14ac:dyDescent="0.25">
      <c r="B103" s="21" t="s">
        <v>77</v>
      </c>
      <c r="C103" s="22">
        <v>19</v>
      </c>
    </row>
    <row r="104" spans="2:3" x14ac:dyDescent="0.25">
      <c r="B104" s="19" t="s">
        <v>77</v>
      </c>
      <c r="C104" s="20">
        <v>18</v>
      </c>
    </row>
    <row r="105" spans="2:3" ht="31.9" customHeight="1" x14ac:dyDescent="0.25">
      <c r="B105" s="19" t="s">
        <v>28</v>
      </c>
      <c r="C105" s="20">
        <v>1</v>
      </c>
    </row>
    <row r="106" spans="2:3" x14ac:dyDescent="0.25">
      <c r="B106" s="21" t="s">
        <v>24</v>
      </c>
      <c r="C106" s="22">
        <v>25</v>
      </c>
    </row>
    <row r="107" spans="2:3" x14ac:dyDescent="0.25">
      <c r="B107" s="19" t="s">
        <v>24</v>
      </c>
      <c r="C107" s="20">
        <v>17</v>
      </c>
    </row>
    <row r="108" spans="2:3" x14ac:dyDescent="0.25">
      <c r="B108" s="19" t="s">
        <v>28</v>
      </c>
      <c r="C108" s="20">
        <v>8</v>
      </c>
    </row>
    <row r="109" spans="2:3" x14ac:dyDescent="0.25">
      <c r="B109" s="21" t="s">
        <v>8</v>
      </c>
      <c r="C109" s="22">
        <v>782</v>
      </c>
    </row>
    <row r="110" spans="2:3" x14ac:dyDescent="0.25">
      <c r="B110" s="19" t="s">
        <v>51</v>
      </c>
      <c r="C110" s="20">
        <v>48</v>
      </c>
    </row>
    <row r="111" spans="2:3" x14ac:dyDescent="0.25">
      <c r="B111" s="19" t="s">
        <v>45</v>
      </c>
      <c r="C111" s="20">
        <v>429</v>
      </c>
    </row>
    <row r="112" spans="2:3" x14ac:dyDescent="0.25">
      <c r="B112" s="19" t="s">
        <v>8</v>
      </c>
      <c r="C112" s="20">
        <v>96</v>
      </c>
    </row>
    <row r="113" spans="2:3" x14ac:dyDescent="0.25">
      <c r="B113" s="19" t="s">
        <v>52</v>
      </c>
      <c r="C113" s="20">
        <v>64</v>
      </c>
    </row>
    <row r="114" spans="2:3" x14ac:dyDescent="0.25">
      <c r="B114" s="19" t="s">
        <v>95</v>
      </c>
      <c r="C114" s="20">
        <v>17</v>
      </c>
    </row>
    <row r="115" spans="2:3" x14ac:dyDescent="0.25">
      <c r="B115" s="19" t="s">
        <v>54</v>
      </c>
      <c r="C115" s="20">
        <v>35</v>
      </c>
    </row>
    <row r="116" spans="2:3" x14ac:dyDescent="0.25">
      <c r="B116" s="19" t="s">
        <v>55</v>
      </c>
      <c r="C116" s="20">
        <v>37</v>
      </c>
    </row>
    <row r="117" spans="2:3" x14ac:dyDescent="0.25">
      <c r="B117" s="19" t="s">
        <v>28</v>
      </c>
      <c r="C117" s="20">
        <v>56</v>
      </c>
    </row>
    <row r="118" spans="2:3" x14ac:dyDescent="0.25">
      <c r="B118" s="21" t="s">
        <v>23</v>
      </c>
      <c r="C118" s="22">
        <v>36</v>
      </c>
    </row>
    <row r="119" spans="2:3" x14ac:dyDescent="0.25">
      <c r="B119" s="19" t="s">
        <v>23</v>
      </c>
      <c r="C119" s="20">
        <v>27</v>
      </c>
    </row>
    <row r="120" spans="2:3" x14ac:dyDescent="0.25">
      <c r="B120" s="19" t="s">
        <v>28</v>
      </c>
      <c r="C120" s="20">
        <v>9</v>
      </c>
    </row>
    <row r="121" spans="2:3" x14ac:dyDescent="0.25">
      <c r="B121" s="21" t="s">
        <v>26</v>
      </c>
      <c r="C121" s="22">
        <v>5</v>
      </c>
    </row>
    <row r="122" spans="2:3" x14ac:dyDescent="0.25">
      <c r="B122" s="19" t="s">
        <v>56</v>
      </c>
      <c r="C122" s="20">
        <v>3</v>
      </c>
    </row>
    <row r="123" spans="2:3" x14ac:dyDescent="0.25">
      <c r="B123" s="19" t="s">
        <v>57</v>
      </c>
      <c r="C123" s="20">
        <v>2</v>
      </c>
    </row>
    <row r="124" spans="2:3" x14ac:dyDescent="0.25">
      <c r="B124" s="21" t="s">
        <v>21</v>
      </c>
      <c r="C124" s="22">
        <v>302</v>
      </c>
    </row>
    <row r="125" spans="2:3" x14ac:dyDescent="0.25">
      <c r="B125" s="19" t="s">
        <v>21</v>
      </c>
      <c r="C125" s="20">
        <v>281</v>
      </c>
    </row>
    <row r="126" spans="2:3" x14ac:dyDescent="0.25">
      <c r="B126" s="19" t="s">
        <v>28</v>
      </c>
      <c r="C126" s="20">
        <v>21</v>
      </c>
    </row>
    <row r="127" spans="2:3" x14ac:dyDescent="0.25">
      <c r="B127" s="21" t="s">
        <v>12</v>
      </c>
      <c r="C127" s="22">
        <v>826</v>
      </c>
    </row>
    <row r="128" spans="2:3" x14ac:dyDescent="0.25">
      <c r="B128" s="19" t="s">
        <v>59</v>
      </c>
      <c r="C128" s="20">
        <v>213</v>
      </c>
    </row>
    <row r="129" spans="2:3" x14ac:dyDescent="0.25">
      <c r="B129" s="19" t="s">
        <v>12</v>
      </c>
      <c r="C129" s="20">
        <v>256</v>
      </c>
    </row>
    <row r="130" spans="2:3" x14ac:dyDescent="0.25">
      <c r="B130" s="19" t="s">
        <v>96</v>
      </c>
      <c r="C130" s="20">
        <v>2</v>
      </c>
    </row>
    <row r="131" spans="2:3" x14ac:dyDescent="0.25">
      <c r="B131" s="19" t="s">
        <v>97</v>
      </c>
      <c r="C131" s="20">
        <v>24</v>
      </c>
    </row>
    <row r="132" spans="2:3" ht="18.600000000000001" customHeight="1" x14ac:dyDescent="0.25">
      <c r="B132" s="19" t="s">
        <v>98</v>
      </c>
      <c r="C132" s="20">
        <v>69</v>
      </c>
    </row>
    <row r="133" spans="2:3" x14ac:dyDescent="0.25">
      <c r="B133" s="19" t="s">
        <v>60</v>
      </c>
      <c r="C133" s="20">
        <v>63</v>
      </c>
    </row>
    <row r="134" spans="2:3" x14ac:dyDescent="0.25">
      <c r="B134" s="19" t="s">
        <v>61</v>
      </c>
      <c r="C134" s="20">
        <v>135</v>
      </c>
    </row>
    <row r="135" spans="2:3" x14ac:dyDescent="0.25">
      <c r="B135" s="19" t="s">
        <v>28</v>
      </c>
      <c r="C135" s="20">
        <v>20</v>
      </c>
    </row>
    <row r="136" spans="2:3" x14ac:dyDescent="0.25">
      <c r="B136" s="19" t="s">
        <v>99</v>
      </c>
      <c r="C136" s="20">
        <v>19</v>
      </c>
    </row>
    <row r="137" spans="2:3" x14ac:dyDescent="0.25">
      <c r="B137" s="19" t="s">
        <v>100</v>
      </c>
      <c r="C137" s="20">
        <v>3</v>
      </c>
    </row>
    <row r="138" spans="2:3" x14ac:dyDescent="0.25">
      <c r="B138" s="19" t="s">
        <v>101</v>
      </c>
      <c r="C138" s="20">
        <v>4</v>
      </c>
    </row>
    <row r="139" spans="2:3" x14ac:dyDescent="0.25">
      <c r="B139" s="19" t="s">
        <v>102</v>
      </c>
      <c r="C139" s="20">
        <v>15</v>
      </c>
    </row>
    <row r="140" spans="2:3" x14ac:dyDescent="0.25">
      <c r="B140" s="19" t="s">
        <v>103</v>
      </c>
      <c r="C140" s="20">
        <v>3</v>
      </c>
    </row>
    <row r="141" spans="2:3" x14ac:dyDescent="0.25">
      <c r="B141" s="21" t="s">
        <v>14</v>
      </c>
      <c r="C141" s="22">
        <v>97</v>
      </c>
    </row>
    <row r="142" spans="2:3" x14ac:dyDescent="0.25">
      <c r="B142" s="19" t="s">
        <v>62</v>
      </c>
      <c r="C142" s="20">
        <v>40</v>
      </c>
    </row>
    <row r="143" spans="2:3" x14ac:dyDescent="0.25">
      <c r="B143" s="19" t="s">
        <v>45</v>
      </c>
      <c r="C143" s="20">
        <v>9</v>
      </c>
    </row>
    <row r="144" spans="2:3" x14ac:dyDescent="0.25">
      <c r="B144" s="19" t="s">
        <v>63</v>
      </c>
      <c r="C144" s="20">
        <v>6</v>
      </c>
    </row>
    <row r="145" spans="2:3" x14ac:dyDescent="0.25">
      <c r="B145" s="19" t="s">
        <v>14</v>
      </c>
      <c r="C145" s="20">
        <v>30</v>
      </c>
    </row>
    <row r="146" spans="2:3" x14ac:dyDescent="0.25">
      <c r="B146" s="19" t="s">
        <v>64</v>
      </c>
      <c r="C146" s="20">
        <v>5</v>
      </c>
    </row>
    <row r="147" spans="2:3" x14ac:dyDescent="0.25">
      <c r="B147" s="19" t="s">
        <v>65</v>
      </c>
      <c r="C147" s="20">
        <v>1</v>
      </c>
    </row>
    <row r="148" spans="2:3" x14ac:dyDescent="0.25">
      <c r="B148" s="19" t="s">
        <v>66</v>
      </c>
      <c r="C148" s="20">
        <v>2</v>
      </c>
    </row>
    <row r="149" spans="2:3" x14ac:dyDescent="0.25">
      <c r="B149" s="19" t="s">
        <v>104</v>
      </c>
      <c r="C149" s="20">
        <v>2</v>
      </c>
    </row>
    <row r="150" spans="2:3" x14ac:dyDescent="0.25">
      <c r="B150" s="19" t="s">
        <v>105</v>
      </c>
      <c r="C150" s="20">
        <v>1</v>
      </c>
    </row>
    <row r="151" spans="2:3" x14ac:dyDescent="0.25">
      <c r="B151" s="19" t="s">
        <v>106</v>
      </c>
      <c r="C151" s="20">
        <v>1</v>
      </c>
    </row>
    <row r="152" spans="2:3" x14ac:dyDescent="0.25">
      <c r="B152" s="21" t="s">
        <v>78</v>
      </c>
      <c r="C152" s="22">
        <v>1</v>
      </c>
    </row>
    <row r="153" spans="2:3" x14ac:dyDescent="0.25">
      <c r="B153" s="19" t="s">
        <v>28</v>
      </c>
      <c r="C153" s="20">
        <v>1</v>
      </c>
    </row>
    <row r="154" spans="2:3" ht="30.6" customHeight="1" x14ac:dyDescent="0.25">
      <c r="B154" s="21" t="s">
        <v>29</v>
      </c>
      <c r="C154" s="22">
        <v>11</v>
      </c>
    </row>
    <row r="155" spans="2:3" x14ac:dyDescent="0.25">
      <c r="B155" s="19" t="s">
        <v>29</v>
      </c>
      <c r="C155" s="20">
        <v>8</v>
      </c>
    </row>
    <row r="156" spans="2:3" x14ac:dyDescent="0.25">
      <c r="B156" s="19" t="s">
        <v>28</v>
      </c>
      <c r="C156" s="20">
        <v>3</v>
      </c>
    </row>
    <row r="157" spans="2:3" x14ac:dyDescent="0.25">
      <c r="B157" s="21" t="s">
        <v>30</v>
      </c>
      <c r="C157" s="22">
        <v>2</v>
      </c>
    </row>
    <row r="158" spans="2:3" x14ac:dyDescent="0.25">
      <c r="B158" s="19" t="s">
        <v>30</v>
      </c>
      <c r="C158" s="20">
        <v>2</v>
      </c>
    </row>
    <row r="159" spans="2:3" x14ac:dyDescent="0.25">
      <c r="B159" s="21" t="s">
        <v>31</v>
      </c>
      <c r="C159" s="22">
        <v>2</v>
      </c>
    </row>
    <row r="160" spans="2:3" x14ac:dyDescent="0.25">
      <c r="B160" s="19" t="s">
        <v>31</v>
      </c>
      <c r="C160" s="20">
        <v>2</v>
      </c>
    </row>
    <row r="161" spans="2:3" ht="33.6" customHeight="1" x14ac:dyDescent="0.25">
      <c r="B161" s="21" t="s">
        <v>79</v>
      </c>
      <c r="C161" s="22">
        <v>10</v>
      </c>
    </row>
    <row r="162" spans="2:3" x14ac:dyDescent="0.25">
      <c r="B162" s="19" t="s">
        <v>79</v>
      </c>
      <c r="C162" s="20">
        <v>8</v>
      </c>
    </row>
    <row r="163" spans="2:3" x14ac:dyDescent="0.25">
      <c r="B163" s="19" t="s">
        <v>28</v>
      </c>
      <c r="C163" s="20">
        <v>2</v>
      </c>
    </row>
    <row r="164" spans="2:3" x14ac:dyDescent="0.25">
      <c r="B164" s="21" t="s">
        <v>27</v>
      </c>
      <c r="C164" s="22">
        <v>105</v>
      </c>
    </row>
    <row r="165" spans="2:3" x14ac:dyDescent="0.25">
      <c r="B165" s="19" t="s">
        <v>27</v>
      </c>
      <c r="C165" s="20">
        <v>102</v>
      </c>
    </row>
    <row r="166" spans="2:3" x14ac:dyDescent="0.25">
      <c r="B166" s="19" t="s">
        <v>28</v>
      </c>
      <c r="C166" s="20">
        <v>3</v>
      </c>
    </row>
    <row r="167" spans="2:3" x14ac:dyDescent="0.25">
      <c r="B167" s="21" t="s">
        <v>32</v>
      </c>
      <c r="C167" s="22">
        <v>27</v>
      </c>
    </row>
    <row r="168" spans="2:3" x14ac:dyDescent="0.25">
      <c r="B168" s="19" t="s">
        <v>32</v>
      </c>
      <c r="C168" s="20">
        <v>27</v>
      </c>
    </row>
    <row r="169" spans="2:3" x14ac:dyDescent="0.25">
      <c r="B169" s="21" t="s">
        <v>18</v>
      </c>
      <c r="C169" s="22">
        <v>47</v>
      </c>
    </row>
    <row r="170" spans="2:3" ht="36.6" customHeight="1" x14ac:dyDescent="0.25">
      <c r="B170" s="19" t="s">
        <v>18</v>
      </c>
      <c r="C170" s="20">
        <v>42</v>
      </c>
    </row>
    <row r="171" spans="2:3" x14ac:dyDescent="0.25">
      <c r="B171" s="19" t="s">
        <v>28</v>
      </c>
      <c r="C171" s="20">
        <v>5</v>
      </c>
    </row>
    <row r="172" spans="2:3" x14ac:dyDescent="0.25">
      <c r="B172" s="21" t="s">
        <v>25</v>
      </c>
      <c r="C172" s="22">
        <v>159</v>
      </c>
    </row>
    <row r="173" spans="2:3" x14ac:dyDescent="0.25">
      <c r="B173" s="19" t="s">
        <v>67</v>
      </c>
      <c r="C173" s="20">
        <v>12</v>
      </c>
    </row>
    <row r="174" spans="2:3" x14ac:dyDescent="0.25">
      <c r="B174" s="19" t="s">
        <v>68</v>
      </c>
      <c r="C174" s="20">
        <v>67</v>
      </c>
    </row>
    <row r="175" spans="2:3" ht="30" customHeight="1" x14ac:dyDescent="0.25">
      <c r="B175" s="19" t="s">
        <v>25</v>
      </c>
      <c r="C175" s="20">
        <v>78</v>
      </c>
    </row>
    <row r="176" spans="2:3" x14ac:dyDescent="0.25">
      <c r="B176" s="19" t="s">
        <v>28</v>
      </c>
      <c r="C176" s="20">
        <v>2</v>
      </c>
    </row>
    <row r="177" spans="2:3" x14ac:dyDescent="0.25">
      <c r="B177" s="21" t="s">
        <v>16</v>
      </c>
      <c r="C177" s="22">
        <v>358</v>
      </c>
    </row>
    <row r="178" spans="2:3" x14ac:dyDescent="0.25">
      <c r="B178" s="19" t="s">
        <v>69</v>
      </c>
      <c r="C178" s="20">
        <v>29</v>
      </c>
    </row>
    <row r="179" spans="2:3" x14ac:dyDescent="0.25">
      <c r="B179" s="19" t="s">
        <v>70</v>
      </c>
      <c r="C179" s="20">
        <v>315</v>
      </c>
    </row>
    <row r="180" spans="2:3" x14ac:dyDescent="0.25">
      <c r="B180" s="19" t="s">
        <v>71</v>
      </c>
      <c r="C180" s="20">
        <v>14</v>
      </c>
    </row>
    <row r="181" spans="2:3" x14ac:dyDescent="0.25">
      <c r="B181" s="21" t="s">
        <v>33</v>
      </c>
      <c r="C181" s="22">
        <v>7</v>
      </c>
    </row>
    <row r="182" spans="2:3" ht="34.9" customHeight="1" x14ac:dyDescent="0.25">
      <c r="B182" s="19" t="s">
        <v>33</v>
      </c>
      <c r="C182" s="20">
        <v>7</v>
      </c>
    </row>
    <row r="183" spans="2:3" x14ac:dyDescent="0.25">
      <c r="B183" s="21" t="s">
        <v>83</v>
      </c>
      <c r="C183" s="22">
        <v>1</v>
      </c>
    </row>
    <row r="184" spans="2:3" x14ac:dyDescent="0.25">
      <c r="B184" s="19" t="s">
        <v>107</v>
      </c>
      <c r="C184" s="20">
        <v>1</v>
      </c>
    </row>
    <row r="185" spans="2:3" x14ac:dyDescent="0.25">
      <c r="B185" s="21" t="s">
        <v>80</v>
      </c>
      <c r="C185" s="22">
        <v>3</v>
      </c>
    </row>
    <row r="186" spans="2:3" x14ac:dyDescent="0.25">
      <c r="B186" s="19" t="s">
        <v>107</v>
      </c>
      <c r="C186" s="20">
        <v>3</v>
      </c>
    </row>
    <row r="187" spans="2:3" x14ac:dyDescent="0.25">
      <c r="B187" s="21" t="s">
        <v>81</v>
      </c>
      <c r="C187" s="22">
        <v>3</v>
      </c>
    </row>
    <row r="188" spans="2:3" x14ac:dyDescent="0.25">
      <c r="B188" s="19" t="s">
        <v>107</v>
      </c>
      <c r="C188" s="20">
        <v>1</v>
      </c>
    </row>
    <row r="189" spans="2:3" x14ac:dyDescent="0.25">
      <c r="B189" s="19" t="s">
        <v>108</v>
      </c>
      <c r="C189" s="20">
        <v>2</v>
      </c>
    </row>
    <row r="190" spans="2:3" x14ac:dyDescent="0.25">
      <c r="B190" s="21" t="s">
        <v>85</v>
      </c>
      <c r="C190" s="22">
        <v>1</v>
      </c>
    </row>
    <row r="191" spans="2:3" x14ac:dyDescent="0.25">
      <c r="B191" s="19" t="s">
        <v>108</v>
      </c>
      <c r="C191" s="20">
        <v>1</v>
      </c>
    </row>
    <row r="192" spans="2:3" x14ac:dyDescent="0.25">
      <c r="B192" s="21" t="s">
        <v>82</v>
      </c>
      <c r="C192" s="22">
        <v>3</v>
      </c>
    </row>
    <row r="193" spans="2:3" x14ac:dyDescent="0.25">
      <c r="B193" s="19" t="s">
        <v>108</v>
      </c>
      <c r="C193" s="20">
        <v>1</v>
      </c>
    </row>
    <row r="194" spans="2:3" x14ac:dyDescent="0.25">
      <c r="B194" s="19" t="s">
        <v>109</v>
      </c>
      <c r="C194" s="20">
        <v>2</v>
      </c>
    </row>
    <row r="195" spans="2:3" x14ac:dyDescent="0.25">
      <c r="B195" s="21" t="s">
        <v>84</v>
      </c>
      <c r="C195" s="22">
        <v>2</v>
      </c>
    </row>
    <row r="196" spans="2:3" x14ac:dyDescent="0.25">
      <c r="B196" s="19" t="s">
        <v>108</v>
      </c>
      <c r="C196" s="20">
        <v>1</v>
      </c>
    </row>
    <row r="197" spans="2:3" ht="15.75" thickBot="1" x14ac:dyDescent="0.3">
      <c r="B197" s="23" t="s">
        <v>103</v>
      </c>
      <c r="C197" s="24">
        <v>1</v>
      </c>
    </row>
    <row r="198" spans="2:3" ht="31.9" customHeight="1" thickBot="1" x14ac:dyDescent="0.3">
      <c r="B198" s="25" t="s">
        <v>34</v>
      </c>
      <c r="C198" s="26">
        <v>3528</v>
      </c>
    </row>
  </sheetData>
  <mergeCells count="5">
    <mergeCell ref="B3:H3"/>
    <mergeCell ref="B4:H4"/>
    <mergeCell ref="B9:D9"/>
    <mergeCell ref="F9:H9"/>
    <mergeCell ref="B52:C52"/>
  </mergeCells>
  <conditionalFormatting sqref="D11:D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345F-579F-434E-B3CA-0710A14C5AE6}">
  <sheetPr>
    <tabColor rgb="FF00B0F0"/>
  </sheetPr>
  <dimension ref="A2:K35"/>
  <sheetViews>
    <sheetView workbookViewId="0">
      <selection activeCell="I10" sqref="I10"/>
    </sheetView>
  </sheetViews>
  <sheetFormatPr defaultRowHeight="15" x14ac:dyDescent="0.25"/>
  <cols>
    <col min="2" max="2" width="18.7109375" customWidth="1" collapsed="1"/>
    <col min="3" max="3" width="21.42578125" customWidth="1" collapsed="1"/>
    <col min="4" max="4" width="7.140625" bestFit="1" customWidth="1" collapsed="1"/>
    <col min="5" max="5" width="7.5703125" bestFit="1" customWidth="1" collapsed="1"/>
    <col min="6" max="6" width="12" customWidth="1" collapsed="1"/>
    <col min="7" max="7" width="13.5703125" customWidth="1" collapsed="1"/>
    <col min="10" max="10" width="10.140625" bestFit="1" customWidth="1" collapsed="1"/>
  </cols>
  <sheetData>
    <row r="2" spans="1:11" x14ac:dyDescent="0.25">
      <c r="D2" s="103"/>
    </row>
    <row r="3" spans="1:11" ht="45" x14ac:dyDescent="0.25">
      <c r="A3" s="10"/>
      <c r="B3" s="93" t="s">
        <v>117</v>
      </c>
      <c r="C3" s="93"/>
      <c r="D3" s="94" t="s">
        <v>133</v>
      </c>
      <c r="E3" s="94" t="s">
        <v>134</v>
      </c>
      <c r="F3" s="94" t="s">
        <v>135</v>
      </c>
      <c r="G3" s="94" t="s">
        <v>136</v>
      </c>
      <c r="H3" s="10"/>
      <c r="I3" s="95"/>
      <c r="J3" s="95"/>
      <c r="K3" s="95"/>
    </row>
    <row r="4" spans="1:11" x14ac:dyDescent="0.25">
      <c r="B4" s="96" t="s">
        <v>137</v>
      </c>
      <c r="C4" s="96" t="s">
        <v>113</v>
      </c>
      <c r="D4" s="97">
        <v>19</v>
      </c>
      <c r="E4" s="97">
        <v>19</v>
      </c>
      <c r="F4" s="98">
        <f>IF(E4&gt;0,D4/E4,"")</f>
        <v>1</v>
      </c>
      <c r="G4" s="98">
        <f>IF(E4&gt;0,SUM($D$4:D4)/SUM($E$4:E4),"")</f>
        <v>1</v>
      </c>
      <c r="I4" s="95"/>
      <c r="J4" s="95"/>
      <c r="K4" s="95"/>
    </row>
    <row r="5" spans="1:11" x14ac:dyDescent="0.25">
      <c r="B5" s="96" t="s">
        <v>138</v>
      </c>
      <c r="C5" s="96" t="s">
        <v>139</v>
      </c>
      <c r="D5" s="97">
        <v>14</v>
      </c>
      <c r="E5" s="97">
        <v>14</v>
      </c>
      <c r="F5" s="98">
        <f t="shared" ref="F5:F33" si="0">IF(E5&gt;0,D5/E5,"")</f>
        <v>1</v>
      </c>
      <c r="G5" s="98">
        <f>IF(E5&gt;0,SUM($D$4:D5)/SUM($E$4:E5),"")</f>
        <v>1</v>
      </c>
      <c r="I5" s="95"/>
      <c r="J5" s="95"/>
      <c r="K5" s="95"/>
    </row>
    <row r="6" spans="1:11" x14ac:dyDescent="0.25">
      <c r="B6" s="96" t="s">
        <v>140</v>
      </c>
      <c r="C6" s="96" t="s">
        <v>127</v>
      </c>
      <c r="D6" s="97">
        <v>117</v>
      </c>
      <c r="E6" s="97">
        <v>121</v>
      </c>
      <c r="F6" s="98">
        <f t="shared" si="0"/>
        <v>0.96694214876033058</v>
      </c>
      <c r="G6" s="98">
        <f>IF(E6&gt;0,SUM($D$4:D6)/SUM($E$4:E6),"")</f>
        <v>0.97402597402597402</v>
      </c>
      <c r="I6" s="95"/>
      <c r="J6" s="95"/>
      <c r="K6" s="95"/>
    </row>
    <row r="7" spans="1:11" x14ac:dyDescent="0.25">
      <c r="B7" s="96" t="s">
        <v>141</v>
      </c>
      <c r="C7" s="96" t="s">
        <v>129</v>
      </c>
      <c r="D7" s="97">
        <v>39</v>
      </c>
      <c r="E7" s="97">
        <v>40</v>
      </c>
      <c r="F7" s="98">
        <f t="shared" si="0"/>
        <v>0.97499999999999998</v>
      </c>
      <c r="G7" s="98">
        <f>IF(E7&gt;0,SUM($D$4:D7)/SUM($E$4:E7),"")</f>
        <v>0.97422680412371132</v>
      </c>
      <c r="I7" s="95"/>
      <c r="J7" s="95"/>
      <c r="K7" s="95"/>
    </row>
    <row r="8" spans="1:11" x14ac:dyDescent="0.25">
      <c r="B8" s="96" t="s">
        <v>142</v>
      </c>
      <c r="C8" s="96" t="s">
        <v>130</v>
      </c>
      <c r="D8" s="97">
        <v>239</v>
      </c>
      <c r="E8" s="97">
        <v>240</v>
      </c>
      <c r="F8" s="98">
        <f t="shared" si="0"/>
        <v>0.99583333333333335</v>
      </c>
      <c r="G8" s="98">
        <f>IF(E8&gt;0,SUM($D$4:D8)/SUM($E$4:E8),"")</f>
        <v>0.98617511520737322</v>
      </c>
      <c r="I8" s="95"/>
      <c r="J8" s="95"/>
      <c r="K8" s="95"/>
    </row>
    <row r="9" spans="1:11" x14ac:dyDescent="0.25">
      <c r="B9" s="96" t="s">
        <v>143</v>
      </c>
      <c r="C9" s="96" t="s">
        <v>131</v>
      </c>
      <c r="D9" s="97">
        <v>183</v>
      </c>
      <c r="E9" s="97">
        <v>183</v>
      </c>
      <c r="F9" s="98">
        <f t="shared" si="0"/>
        <v>1</v>
      </c>
      <c r="G9" s="98">
        <f>IF(E9&gt;0,SUM($D$4:D9)/SUM($E$4:E9),"")</f>
        <v>0.99027552674230146</v>
      </c>
      <c r="I9" s="95"/>
      <c r="J9" s="95"/>
      <c r="K9" s="95"/>
    </row>
    <row r="10" spans="1:11" x14ac:dyDescent="0.25">
      <c r="B10" s="96" t="s">
        <v>144</v>
      </c>
      <c r="C10" s="96" t="s">
        <v>132</v>
      </c>
      <c r="D10" s="97">
        <v>136</v>
      </c>
      <c r="E10" s="97">
        <v>138</v>
      </c>
      <c r="F10" s="98">
        <f t="shared" si="0"/>
        <v>0.98550724637681164</v>
      </c>
      <c r="G10" s="98">
        <f>IF(E10&gt;0,SUM($D$4:D10)/SUM($E$4:E10),"")</f>
        <v>0.98940397350993381</v>
      </c>
      <c r="I10" s="95"/>
      <c r="J10" s="95"/>
      <c r="K10" s="95"/>
    </row>
    <row r="11" spans="1:11" x14ac:dyDescent="0.25">
      <c r="B11" s="96" t="s">
        <v>145</v>
      </c>
      <c r="C11" s="96" t="s">
        <v>113</v>
      </c>
      <c r="D11" s="97">
        <v>11</v>
      </c>
      <c r="E11" s="97">
        <v>11</v>
      </c>
      <c r="F11" s="98">
        <f t="shared" si="0"/>
        <v>1</v>
      </c>
      <c r="G11" s="98">
        <f>IF(E11&gt;0,SUM($D$4:D11)/SUM($E$4:E11),"")</f>
        <v>0.98955613577023493</v>
      </c>
      <c r="I11" s="95"/>
      <c r="J11" s="95"/>
      <c r="K11" s="95"/>
    </row>
    <row r="12" spans="1:11" x14ac:dyDescent="0.25">
      <c r="B12" s="96" t="s">
        <v>146</v>
      </c>
      <c r="C12" s="96" t="s">
        <v>139</v>
      </c>
      <c r="D12" s="97">
        <v>10</v>
      </c>
      <c r="E12" s="97">
        <v>10</v>
      </c>
      <c r="F12" s="98">
        <f t="shared" si="0"/>
        <v>1</v>
      </c>
      <c r="G12" s="98">
        <f>IF(E12&gt;0,SUM($D$4:D12)/SUM($E$4:E12),"")</f>
        <v>0.98969072164948457</v>
      </c>
      <c r="I12" s="95"/>
      <c r="J12" s="95"/>
      <c r="K12" s="95"/>
    </row>
    <row r="13" spans="1:11" x14ac:dyDescent="0.25">
      <c r="B13" s="96" t="s">
        <v>147</v>
      </c>
      <c r="C13" s="96" t="s">
        <v>127</v>
      </c>
      <c r="D13" s="97">
        <v>146</v>
      </c>
      <c r="E13" s="97">
        <v>146</v>
      </c>
      <c r="F13" s="98">
        <f t="shared" si="0"/>
        <v>1</v>
      </c>
      <c r="G13" s="98">
        <f>IF(E13&gt;0,SUM($D$4:D13)/SUM($E$4:E13),"")</f>
        <v>0.99132321041214755</v>
      </c>
      <c r="I13" s="95"/>
      <c r="J13" s="95"/>
      <c r="K13" s="95"/>
    </row>
    <row r="14" spans="1:11" x14ac:dyDescent="0.25">
      <c r="B14" s="96" t="s">
        <v>148</v>
      </c>
      <c r="C14" s="96" t="s">
        <v>129</v>
      </c>
      <c r="D14" s="97">
        <v>214</v>
      </c>
      <c r="E14" s="97">
        <v>217</v>
      </c>
      <c r="F14" s="98">
        <f t="shared" si="0"/>
        <v>0.98617511520737322</v>
      </c>
      <c r="G14" s="98">
        <f>IF(E14&gt;0,SUM($D$4:D14)/SUM($E$4:E14),"")</f>
        <v>0.99034240561896403</v>
      </c>
      <c r="I14" s="95"/>
      <c r="J14" s="95"/>
      <c r="K14" s="95"/>
    </row>
    <row r="15" spans="1:11" x14ac:dyDescent="0.25">
      <c r="B15" s="96" t="s">
        <v>149</v>
      </c>
      <c r="C15" s="96" t="s">
        <v>130</v>
      </c>
      <c r="D15" s="97">
        <v>297</v>
      </c>
      <c r="E15" s="97">
        <v>298</v>
      </c>
      <c r="F15" s="98">
        <f t="shared" si="0"/>
        <v>0.99664429530201337</v>
      </c>
      <c r="G15" s="98">
        <f>IF(E15&gt;0,SUM($D$4:D15)/SUM($E$4:E15),"")</f>
        <v>0.99164926931106467</v>
      </c>
      <c r="I15" s="95"/>
      <c r="J15" s="95"/>
      <c r="K15" s="95"/>
    </row>
    <row r="16" spans="1:11" x14ac:dyDescent="0.25">
      <c r="B16" s="96" t="s">
        <v>150</v>
      </c>
      <c r="C16" s="96" t="s">
        <v>131</v>
      </c>
      <c r="D16" s="97">
        <v>256</v>
      </c>
      <c r="E16" s="97">
        <v>256</v>
      </c>
      <c r="F16" s="98">
        <f t="shared" si="0"/>
        <v>1</v>
      </c>
      <c r="G16" s="98">
        <f>IF(E16&gt;0,SUM($D$4:D16)/SUM($E$4:E16),"")</f>
        <v>0.99291199054932078</v>
      </c>
      <c r="I16" s="95"/>
      <c r="J16" s="95"/>
      <c r="K16" s="95"/>
    </row>
    <row r="17" spans="2:11" x14ac:dyDescent="0.25">
      <c r="B17" s="96" t="s">
        <v>151</v>
      </c>
      <c r="C17" s="96" t="s">
        <v>132</v>
      </c>
      <c r="D17" s="97">
        <v>159</v>
      </c>
      <c r="E17" s="97">
        <v>159</v>
      </c>
      <c r="F17" s="98">
        <f t="shared" si="0"/>
        <v>1</v>
      </c>
      <c r="G17" s="98">
        <f>IF(E17&gt;0,SUM($D$4:D17)/SUM($E$4:E17),"")</f>
        <v>0.99352051835853128</v>
      </c>
      <c r="I17" s="95"/>
      <c r="J17" s="95"/>
      <c r="K17" s="95"/>
    </row>
    <row r="18" spans="2:11" x14ac:dyDescent="0.25">
      <c r="B18" s="96" t="s">
        <v>152</v>
      </c>
      <c r="C18" s="96" t="s">
        <v>113</v>
      </c>
      <c r="D18" s="97">
        <v>11</v>
      </c>
      <c r="E18" s="97">
        <v>11</v>
      </c>
      <c r="F18" s="98">
        <f t="shared" si="0"/>
        <v>1</v>
      </c>
      <c r="G18" s="98">
        <f>IF(E18&gt;0,SUM($D$4:D18)/SUM($E$4:E18),"")</f>
        <v>0.99355877616747179</v>
      </c>
      <c r="I18" s="95"/>
      <c r="J18" s="95"/>
      <c r="K18" s="95"/>
    </row>
    <row r="19" spans="2:11" x14ac:dyDescent="0.25">
      <c r="B19" s="96" t="s">
        <v>153</v>
      </c>
      <c r="C19" s="96" t="s">
        <v>139</v>
      </c>
      <c r="D19" s="97">
        <v>8</v>
      </c>
      <c r="E19" s="97">
        <v>8</v>
      </c>
      <c r="F19" s="98">
        <f t="shared" si="0"/>
        <v>1</v>
      </c>
      <c r="G19" s="98">
        <f>IF(E19&gt;0,SUM($D$4:D19)/SUM($E$4:E19),"")</f>
        <v>0.99358631747728487</v>
      </c>
      <c r="I19" s="95"/>
      <c r="J19" s="95"/>
      <c r="K19" s="95"/>
    </row>
    <row r="20" spans="2:11" x14ac:dyDescent="0.25">
      <c r="B20" s="96" t="s">
        <v>154</v>
      </c>
      <c r="C20" s="96" t="s">
        <v>127</v>
      </c>
      <c r="D20" s="97">
        <v>193</v>
      </c>
      <c r="E20" s="97">
        <v>193</v>
      </c>
      <c r="F20" s="98">
        <f t="shared" si="0"/>
        <v>1</v>
      </c>
      <c r="G20" s="98">
        <f>IF(E20&gt;0,SUM($D$4:D20)/SUM($E$4:E20),"")</f>
        <v>0.9941860465116279</v>
      </c>
      <c r="I20" s="95"/>
      <c r="J20" s="95"/>
      <c r="K20" s="95"/>
    </row>
    <row r="21" spans="2:11" x14ac:dyDescent="0.25">
      <c r="B21" s="96" t="s">
        <v>155</v>
      </c>
      <c r="C21" s="96" t="s">
        <v>129</v>
      </c>
      <c r="D21" s="97">
        <v>170</v>
      </c>
      <c r="E21" s="97">
        <v>170</v>
      </c>
      <c r="F21" s="98">
        <f t="shared" si="0"/>
        <v>1</v>
      </c>
      <c r="G21" s="98">
        <f>IF(E21&gt;0,SUM($D$4:D21)/SUM($E$4:E21),"")</f>
        <v>0.9946284691136974</v>
      </c>
      <c r="I21" s="95"/>
      <c r="J21" s="95"/>
      <c r="K21" s="95"/>
    </row>
    <row r="22" spans="2:11" x14ac:dyDescent="0.25">
      <c r="B22" s="96" t="s">
        <v>156</v>
      </c>
      <c r="C22" s="96" t="s">
        <v>130</v>
      </c>
      <c r="D22" s="97">
        <v>155</v>
      </c>
      <c r="E22" s="97">
        <v>155</v>
      </c>
      <c r="F22" s="98">
        <f t="shared" si="0"/>
        <v>1</v>
      </c>
      <c r="G22" s="98">
        <f>IF(E22&gt;0,SUM($D$4:D22)/SUM($E$4:E22),"")</f>
        <v>0.9949769778149854</v>
      </c>
      <c r="I22" s="95"/>
      <c r="J22" s="95"/>
      <c r="K22" s="95"/>
    </row>
    <row r="23" spans="2:11" x14ac:dyDescent="0.25">
      <c r="B23" s="96" t="s">
        <v>157</v>
      </c>
      <c r="C23" s="96" t="s">
        <v>131</v>
      </c>
      <c r="D23" s="97">
        <v>180</v>
      </c>
      <c r="E23" s="97">
        <v>180</v>
      </c>
      <c r="F23" s="98">
        <f t="shared" si="0"/>
        <v>1</v>
      </c>
      <c r="G23" s="98">
        <f>IF(E23&gt;0,SUM($D$4:D23)/SUM($E$4:E23),"")</f>
        <v>0.99532892175943943</v>
      </c>
      <c r="I23" s="95"/>
      <c r="J23" s="95"/>
      <c r="K23" s="95"/>
    </row>
    <row r="24" spans="2:11" x14ac:dyDescent="0.25">
      <c r="B24" s="96" t="s">
        <v>158</v>
      </c>
      <c r="C24" s="96" t="s">
        <v>132</v>
      </c>
      <c r="D24" s="97">
        <v>116</v>
      </c>
      <c r="E24" s="97">
        <v>116</v>
      </c>
      <c r="F24" s="98">
        <f t="shared" si="0"/>
        <v>1</v>
      </c>
      <c r="G24" s="98">
        <f>IF(E24&gt;0,SUM($D$4:D24)/SUM($E$4:E24),"")</f>
        <v>0.99553072625698324</v>
      </c>
      <c r="I24" s="95"/>
      <c r="J24" s="95"/>
      <c r="K24" s="95"/>
    </row>
    <row r="25" spans="2:11" x14ac:dyDescent="0.25">
      <c r="B25" s="96" t="s">
        <v>159</v>
      </c>
      <c r="C25" s="96" t="s">
        <v>113</v>
      </c>
      <c r="D25" s="97">
        <v>18</v>
      </c>
      <c r="E25" s="97">
        <v>18</v>
      </c>
      <c r="F25" s="98">
        <f t="shared" si="0"/>
        <v>1</v>
      </c>
      <c r="G25" s="98">
        <f>IF(E25&gt;0,SUM($D$4:D25)/SUM($E$4:E25),"")</f>
        <v>0.99556048834628186</v>
      </c>
      <c r="I25" s="95"/>
      <c r="J25" s="95"/>
      <c r="K25" s="95"/>
    </row>
    <row r="26" spans="2:11" x14ac:dyDescent="0.25">
      <c r="B26" s="96" t="s">
        <v>160</v>
      </c>
      <c r="C26" s="96" t="s">
        <v>139</v>
      </c>
      <c r="D26" s="97">
        <v>10</v>
      </c>
      <c r="E26" s="97">
        <v>10</v>
      </c>
      <c r="F26" s="98">
        <f t="shared" si="0"/>
        <v>1</v>
      </c>
      <c r="G26" s="98">
        <f>IF(E26&gt;0,SUM($D$4:D26)/SUM($E$4:E26),"")</f>
        <v>0.99557685219314407</v>
      </c>
      <c r="I26" s="95"/>
      <c r="J26" s="95"/>
      <c r="K26" s="95"/>
    </row>
    <row r="27" spans="2:11" x14ac:dyDescent="0.25">
      <c r="B27" s="96" t="s">
        <v>161</v>
      </c>
      <c r="C27" s="96" t="s">
        <v>127</v>
      </c>
      <c r="D27" s="97">
        <v>131</v>
      </c>
      <c r="E27" s="97">
        <v>131</v>
      </c>
      <c r="F27" s="98">
        <f t="shared" si="0"/>
        <v>1</v>
      </c>
      <c r="G27" s="98">
        <f>IF(E27&gt;0,SUM($D$4:D27)/SUM($E$4:E27),"")</f>
        <v>0.99578059071729963</v>
      </c>
      <c r="I27" s="95"/>
      <c r="J27" s="95"/>
      <c r="K27" s="95"/>
    </row>
    <row r="28" spans="2:11" x14ac:dyDescent="0.25">
      <c r="B28" s="96" t="s">
        <v>162</v>
      </c>
      <c r="C28" s="96" t="s">
        <v>129</v>
      </c>
      <c r="D28" s="97">
        <v>146</v>
      </c>
      <c r="E28" s="97">
        <v>146</v>
      </c>
      <c r="F28" s="98">
        <f t="shared" si="0"/>
        <v>1</v>
      </c>
      <c r="G28" s="98">
        <f>IF(E28&gt;0,SUM($D$4:D28)/SUM($E$4:E28),"")</f>
        <v>0.99598662207357858</v>
      </c>
      <c r="I28" s="95"/>
      <c r="J28" s="95"/>
      <c r="K28" s="95"/>
    </row>
    <row r="29" spans="2:11" x14ac:dyDescent="0.25">
      <c r="B29" s="96" t="s">
        <v>163</v>
      </c>
      <c r="C29" s="96" t="s">
        <v>130</v>
      </c>
      <c r="D29" s="97">
        <v>144</v>
      </c>
      <c r="E29" s="97">
        <v>144</v>
      </c>
      <c r="F29" s="98">
        <f t="shared" si="0"/>
        <v>1</v>
      </c>
      <c r="G29" s="98">
        <f>IF(E29&gt;0,SUM($D$4:D29)/SUM($E$4:E29),"")</f>
        <v>0.99617102744096997</v>
      </c>
      <c r="I29" s="95"/>
      <c r="J29" s="95"/>
      <c r="K29" s="95"/>
    </row>
    <row r="30" spans="2:11" x14ac:dyDescent="0.25">
      <c r="B30" s="96" t="s">
        <v>164</v>
      </c>
      <c r="C30" s="96" t="s">
        <v>131</v>
      </c>
      <c r="D30" s="97">
        <v>167</v>
      </c>
      <c r="E30" s="97">
        <v>169</v>
      </c>
      <c r="F30" s="98">
        <f t="shared" si="0"/>
        <v>0.98816568047337283</v>
      </c>
      <c r="G30" s="98">
        <f>IF(E30&gt;0,SUM($D$4:D30)/SUM($E$4:E30),"")</f>
        <v>0.99576142900393583</v>
      </c>
      <c r="I30" s="95"/>
      <c r="J30" s="95"/>
      <c r="K30" s="95"/>
    </row>
    <row r="31" spans="2:11" x14ac:dyDescent="0.25">
      <c r="B31" s="96" t="s">
        <v>165</v>
      </c>
      <c r="C31" s="96" t="s">
        <v>132</v>
      </c>
      <c r="D31" s="97">
        <v>135</v>
      </c>
      <c r="E31" s="97">
        <v>135</v>
      </c>
      <c r="F31" s="98">
        <f t="shared" si="0"/>
        <v>1</v>
      </c>
      <c r="G31" s="98">
        <f>IF(E31&gt;0,SUM($D$4:D31)/SUM($E$4:E31),"")</f>
        <v>0.99592786503781272</v>
      </c>
      <c r="I31" s="95"/>
      <c r="J31" s="95"/>
      <c r="K31" s="95"/>
    </row>
    <row r="32" spans="2:11" x14ac:dyDescent="0.25">
      <c r="B32" s="96" t="s">
        <v>166</v>
      </c>
      <c r="C32" s="96" t="s">
        <v>113</v>
      </c>
      <c r="D32" s="97">
        <v>6</v>
      </c>
      <c r="E32" s="97">
        <v>8</v>
      </c>
      <c r="F32" s="98">
        <f t="shared" si="0"/>
        <v>0.75</v>
      </c>
      <c r="G32" s="98">
        <f>IF(E32&gt;0,SUM($D$4:D32)/SUM($E$4:E32),"")</f>
        <v>0.99535693557748117</v>
      </c>
      <c r="I32" s="95"/>
      <c r="J32" s="95"/>
      <c r="K32" s="95"/>
    </row>
    <row r="33" spans="1:11" x14ac:dyDescent="0.25">
      <c r="B33" s="96" t="s">
        <v>167</v>
      </c>
      <c r="C33" s="96" t="s">
        <v>139</v>
      </c>
      <c r="D33" s="97">
        <v>7</v>
      </c>
      <c r="E33" s="97">
        <v>7</v>
      </c>
      <c r="F33" s="98">
        <f t="shared" si="0"/>
        <v>1</v>
      </c>
      <c r="G33" s="98">
        <f>IF(E33&gt;0,SUM($D$4:D33)/SUM($E$4:E33),"")</f>
        <v>0.99536634810309876</v>
      </c>
      <c r="I33" s="95"/>
      <c r="J33" s="95"/>
      <c r="K33" s="95"/>
    </row>
    <row r="34" spans="1:11" x14ac:dyDescent="0.25">
      <c r="B34" s="96" t="s">
        <v>168</v>
      </c>
      <c r="C34" s="96" t="s">
        <v>127</v>
      </c>
      <c r="D34" s="97">
        <v>112</v>
      </c>
      <c r="E34" s="97">
        <v>132</v>
      </c>
      <c r="F34" s="98">
        <f>IF(E34&gt;0,D34/E34,"")</f>
        <v>0.84848484848484851</v>
      </c>
      <c r="G34" s="98">
        <f>IF(E34&gt;0,SUM($D$4:D34)/SUM($E$4:E34),"")</f>
        <v>0.98995815899581585</v>
      </c>
      <c r="I34" s="99"/>
      <c r="J34" s="95"/>
      <c r="K34" s="95"/>
    </row>
    <row r="35" spans="1:11" x14ac:dyDescent="0.25">
      <c r="A35" s="10"/>
      <c r="B35" s="100" t="s">
        <v>169</v>
      </c>
      <c r="C35" s="101"/>
      <c r="D35" s="102">
        <f>SUM(D4:D34)</f>
        <v>3549</v>
      </c>
      <c r="E35" s="102">
        <f>SUM(E4:E34)</f>
        <v>3585</v>
      </c>
      <c r="F35" s="98">
        <f>IF(E35&gt;0,D35/E35,"")</f>
        <v>0.98995815899581585</v>
      </c>
      <c r="G35" s="98">
        <f>IF(E35&gt;0,SUM($D$4:D35)/SUM($E$4:E35),"")</f>
        <v>0.98995815899581585</v>
      </c>
      <c r="H35" s="10"/>
    </row>
  </sheetData>
  <mergeCells count="2">
    <mergeCell ref="B3:C3"/>
    <mergeCell ref="B35:C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D9A3-DBCB-4AE9-BA7F-B8158046CB3A}">
  <sheetPr>
    <tabColor rgb="FF7030A0"/>
  </sheetPr>
  <dimension ref="C2:W28"/>
  <sheetViews>
    <sheetView zoomScale="85" zoomScaleNormal="85" workbookViewId="0">
      <selection activeCell="F23" sqref="F23"/>
    </sheetView>
  </sheetViews>
  <sheetFormatPr defaultRowHeight="15" customHeight="1" x14ac:dyDescent="0.2"/>
  <cols>
    <col min="1" max="1" width="8.85546875" style="32"/>
    <col min="2" max="2" width="3.5703125" style="32" customWidth="1"/>
    <col min="3" max="3" width="9.85546875" style="32" bestFit="1" customWidth="1"/>
    <col min="4" max="4" width="17.42578125" style="32" bestFit="1" customWidth="1"/>
    <col min="5" max="12" width="8.85546875" style="32"/>
    <col min="13" max="13" width="8.28515625" style="32" customWidth="1"/>
    <col min="14" max="14" width="5.140625" style="32" bestFit="1" customWidth="1"/>
    <col min="15" max="15" width="10.5703125" style="32" customWidth="1"/>
    <col min="16" max="21" width="8.85546875" style="32"/>
    <col min="22" max="22" width="9.5703125" style="32" bestFit="1" customWidth="1"/>
    <col min="23" max="257" width="8.85546875" style="32"/>
    <col min="258" max="258" width="3.5703125" style="32" customWidth="1"/>
    <col min="259" max="259" width="9.85546875" style="32" bestFit="1" customWidth="1"/>
    <col min="260" max="260" width="17.42578125" style="32" bestFit="1" customWidth="1"/>
    <col min="261" max="268" width="8.85546875" style="32"/>
    <col min="269" max="269" width="8.28515625" style="32" customWidth="1"/>
    <col min="270" max="270" width="5.140625" style="32" bestFit="1" customWidth="1"/>
    <col min="271" max="271" width="10.5703125" style="32" customWidth="1"/>
    <col min="272" max="277" width="8.85546875" style="32"/>
    <col min="278" max="278" width="9.5703125" style="32" bestFit="1" customWidth="1"/>
    <col min="279" max="513" width="8.85546875" style="32"/>
    <col min="514" max="514" width="3.5703125" style="32" customWidth="1"/>
    <col min="515" max="515" width="9.85546875" style="32" bestFit="1" customWidth="1"/>
    <col min="516" max="516" width="17.42578125" style="32" bestFit="1" customWidth="1"/>
    <col min="517" max="524" width="8.85546875" style="32"/>
    <col min="525" max="525" width="8.28515625" style="32" customWidth="1"/>
    <col min="526" max="526" width="5.140625" style="32" bestFit="1" customWidth="1"/>
    <col min="527" max="527" width="10.5703125" style="32" customWidth="1"/>
    <col min="528" max="533" width="8.85546875" style="32"/>
    <col min="534" max="534" width="9.5703125" style="32" bestFit="1" customWidth="1"/>
    <col min="535" max="769" width="8.85546875" style="32"/>
    <col min="770" max="770" width="3.5703125" style="32" customWidth="1"/>
    <col min="771" max="771" width="9.85546875" style="32" bestFit="1" customWidth="1"/>
    <col min="772" max="772" width="17.42578125" style="32" bestFit="1" customWidth="1"/>
    <col min="773" max="780" width="8.85546875" style="32"/>
    <col min="781" max="781" width="8.28515625" style="32" customWidth="1"/>
    <col min="782" max="782" width="5.140625" style="32" bestFit="1" customWidth="1"/>
    <col min="783" max="783" width="10.5703125" style="32" customWidth="1"/>
    <col min="784" max="789" width="8.85546875" style="32"/>
    <col min="790" max="790" width="9.5703125" style="32" bestFit="1" customWidth="1"/>
    <col min="791" max="1025" width="8.85546875" style="32"/>
    <col min="1026" max="1026" width="3.5703125" style="32" customWidth="1"/>
    <col min="1027" max="1027" width="9.85546875" style="32" bestFit="1" customWidth="1"/>
    <col min="1028" max="1028" width="17.42578125" style="32" bestFit="1" customWidth="1"/>
    <col min="1029" max="1036" width="8.85546875" style="32"/>
    <col min="1037" max="1037" width="8.28515625" style="32" customWidth="1"/>
    <col min="1038" max="1038" width="5.140625" style="32" bestFit="1" customWidth="1"/>
    <col min="1039" max="1039" width="10.5703125" style="32" customWidth="1"/>
    <col min="1040" max="1045" width="8.85546875" style="32"/>
    <col min="1046" max="1046" width="9.5703125" style="32" bestFit="1" customWidth="1"/>
    <col min="1047" max="1281" width="8.85546875" style="32"/>
    <col min="1282" max="1282" width="3.5703125" style="32" customWidth="1"/>
    <col min="1283" max="1283" width="9.85546875" style="32" bestFit="1" customWidth="1"/>
    <col min="1284" max="1284" width="17.42578125" style="32" bestFit="1" customWidth="1"/>
    <col min="1285" max="1292" width="8.85546875" style="32"/>
    <col min="1293" max="1293" width="8.28515625" style="32" customWidth="1"/>
    <col min="1294" max="1294" width="5.140625" style="32" bestFit="1" customWidth="1"/>
    <col min="1295" max="1295" width="10.5703125" style="32" customWidth="1"/>
    <col min="1296" max="1301" width="8.85546875" style="32"/>
    <col min="1302" max="1302" width="9.5703125" style="32" bestFit="1" customWidth="1"/>
    <col min="1303" max="1537" width="8.85546875" style="32"/>
    <col min="1538" max="1538" width="3.5703125" style="32" customWidth="1"/>
    <col min="1539" max="1539" width="9.85546875" style="32" bestFit="1" customWidth="1"/>
    <col min="1540" max="1540" width="17.42578125" style="32" bestFit="1" customWidth="1"/>
    <col min="1541" max="1548" width="8.85546875" style="32"/>
    <col min="1549" max="1549" width="8.28515625" style="32" customWidth="1"/>
    <col min="1550" max="1550" width="5.140625" style="32" bestFit="1" customWidth="1"/>
    <col min="1551" max="1551" width="10.5703125" style="32" customWidth="1"/>
    <col min="1552" max="1557" width="8.85546875" style="32"/>
    <col min="1558" max="1558" width="9.5703125" style="32" bestFit="1" customWidth="1"/>
    <col min="1559" max="1793" width="8.85546875" style="32"/>
    <col min="1794" max="1794" width="3.5703125" style="32" customWidth="1"/>
    <col min="1795" max="1795" width="9.85546875" style="32" bestFit="1" customWidth="1"/>
    <col min="1796" max="1796" width="17.42578125" style="32" bestFit="1" customWidth="1"/>
    <col min="1797" max="1804" width="8.85546875" style="32"/>
    <col min="1805" max="1805" width="8.28515625" style="32" customWidth="1"/>
    <col min="1806" max="1806" width="5.140625" style="32" bestFit="1" customWidth="1"/>
    <col min="1807" max="1807" width="10.5703125" style="32" customWidth="1"/>
    <col min="1808" max="1813" width="8.85546875" style="32"/>
    <col min="1814" max="1814" width="9.5703125" style="32" bestFit="1" customWidth="1"/>
    <col min="1815" max="2049" width="8.85546875" style="32"/>
    <col min="2050" max="2050" width="3.5703125" style="32" customWidth="1"/>
    <col min="2051" max="2051" width="9.85546875" style="32" bestFit="1" customWidth="1"/>
    <col min="2052" max="2052" width="17.42578125" style="32" bestFit="1" customWidth="1"/>
    <col min="2053" max="2060" width="8.85546875" style="32"/>
    <col min="2061" max="2061" width="8.28515625" style="32" customWidth="1"/>
    <col min="2062" max="2062" width="5.140625" style="32" bestFit="1" customWidth="1"/>
    <col min="2063" max="2063" width="10.5703125" style="32" customWidth="1"/>
    <col min="2064" max="2069" width="8.85546875" style="32"/>
    <col min="2070" max="2070" width="9.5703125" style="32" bestFit="1" customWidth="1"/>
    <col min="2071" max="2305" width="8.85546875" style="32"/>
    <col min="2306" max="2306" width="3.5703125" style="32" customWidth="1"/>
    <col min="2307" max="2307" width="9.85546875" style="32" bestFit="1" customWidth="1"/>
    <col min="2308" max="2308" width="17.42578125" style="32" bestFit="1" customWidth="1"/>
    <col min="2309" max="2316" width="8.85546875" style="32"/>
    <col min="2317" max="2317" width="8.28515625" style="32" customWidth="1"/>
    <col min="2318" max="2318" width="5.140625" style="32" bestFit="1" customWidth="1"/>
    <col min="2319" max="2319" width="10.5703125" style="32" customWidth="1"/>
    <col min="2320" max="2325" width="8.85546875" style="32"/>
    <col min="2326" max="2326" width="9.5703125" style="32" bestFit="1" customWidth="1"/>
    <col min="2327" max="2561" width="8.85546875" style="32"/>
    <col min="2562" max="2562" width="3.5703125" style="32" customWidth="1"/>
    <col min="2563" max="2563" width="9.85546875" style="32" bestFit="1" customWidth="1"/>
    <col min="2564" max="2564" width="17.42578125" style="32" bestFit="1" customWidth="1"/>
    <col min="2565" max="2572" width="8.85546875" style="32"/>
    <col min="2573" max="2573" width="8.28515625" style="32" customWidth="1"/>
    <col min="2574" max="2574" width="5.140625" style="32" bestFit="1" customWidth="1"/>
    <col min="2575" max="2575" width="10.5703125" style="32" customWidth="1"/>
    <col min="2576" max="2581" width="8.85546875" style="32"/>
    <col min="2582" max="2582" width="9.5703125" style="32" bestFit="1" customWidth="1"/>
    <col min="2583" max="2817" width="8.85546875" style="32"/>
    <col min="2818" max="2818" width="3.5703125" style="32" customWidth="1"/>
    <col min="2819" max="2819" width="9.85546875" style="32" bestFit="1" customWidth="1"/>
    <col min="2820" max="2820" width="17.42578125" style="32" bestFit="1" customWidth="1"/>
    <col min="2821" max="2828" width="8.85546875" style="32"/>
    <col min="2829" max="2829" width="8.28515625" style="32" customWidth="1"/>
    <col min="2830" max="2830" width="5.140625" style="32" bestFit="1" customWidth="1"/>
    <col min="2831" max="2831" width="10.5703125" style="32" customWidth="1"/>
    <col min="2832" max="2837" width="8.85546875" style="32"/>
    <col min="2838" max="2838" width="9.5703125" style="32" bestFit="1" customWidth="1"/>
    <col min="2839" max="3073" width="8.85546875" style="32"/>
    <col min="3074" max="3074" width="3.5703125" style="32" customWidth="1"/>
    <col min="3075" max="3075" width="9.85546875" style="32" bestFit="1" customWidth="1"/>
    <col min="3076" max="3076" width="17.42578125" style="32" bestFit="1" customWidth="1"/>
    <col min="3077" max="3084" width="8.85546875" style="32"/>
    <col min="3085" max="3085" width="8.28515625" style="32" customWidth="1"/>
    <col min="3086" max="3086" width="5.140625" style="32" bestFit="1" customWidth="1"/>
    <col min="3087" max="3087" width="10.5703125" style="32" customWidth="1"/>
    <col min="3088" max="3093" width="8.85546875" style="32"/>
    <col min="3094" max="3094" width="9.5703125" style="32" bestFit="1" customWidth="1"/>
    <col min="3095" max="3329" width="8.85546875" style="32"/>
    <col min="3330" max="3330" width="3.5703125" style="32" customWidth="1"/>
    <col min="3331" max="3331" width="9.85546875" style="32" bestFit="1" customWidth="1"/>
    <col min="3332" max="3332" width="17.42578125" style="32" bestFit="1" customWidth="1"/>
    <col min="3333" max="3340" width="8.85546875" style="32"/>
    <col min="3341" max="3341" width="8.28515625" style="32" customWidth="1"/>
    <col min="3342" max="3342" width="5.140625" style="32" bestFit="1" customWidth="1"/>
    <col min="3343" max="3343" width="10.5703125" style="32" customWidth="1"/>
    <col min="3344" max="3349" width="8.85546875" style="32"/>
    <col min="3350" max="3350" width="9.5703125" style="32" bestFit="1" customWidth="1"/>
    <col min="3351" max="3585" width="8.85546875" style="32"/>
    <col min="3586" max="3586" width="3.5703125" style="32" customWidth="1"/>
    <col min="3587" max="3587" width="9.85546875" style="32" bestFit="1" customWidth="1"/>
    <col min="3588" max="3588" width="17.42578125" style="32" bestFit="1" customWidth="1"/>
    <col min="3589" max="3596" width="8.85546875" style="32"/>
    <col min="3597" max="3597" width="8.28515625" style="32" customWidth="1"/>
    <col min="3598" max="3598" width="5.140625" style="32" bestFit="1" customWidth="1"/>
    <col min="3599" max="3599" width="10.5703125" style="32" customWidth="1"/>
    <col min="3600" max="3605" width="8.85546875" style="32"/>
    <col min="3606" max="3606" width="9.5703125" style="32" bestFit="1" customWidth="1"/>
    <col min="3607" max="3841" width="8.85546875" style="32"/>
    <col min="3842" max="3842" width="3.5703125" style="32" customWidth="1"/>
    <col min="3843" max="3843" width="9.85546875" style="32" bestFit="1" customWidth="1"/>
    <col min="3844" max="3844" width="17.42578125" style="32" bestFit="1" customWidth="1"/>
    <col min="3845" max="3852" width="8.85546875" style="32"/>
    <col min="3853" max="3853" width="8.28515625" style="32" customWidth="1"/>
    <col min="3854" max="3854" width="5.140625" style="32" bestFit="1" customWidth="1"/>
    <col min="3855" max="3855" width="10.5703125" style="32" customWidth="1"/>
    <col min="3856" max="3861" width="8.85546875" style="32"/>
    <col min="3862" max="3862" width="9.5703125" style="32" bestFit="1" customWidth="1"/>
    <col min="3863" max="4097" width="8.85546875" style="32"/>
    <col min="4098" max="4098" width="3.5703125" style="32" customWidth="1"/>
    <col min="4099" max="4099" width="9.85546875" style="32" bestFit="1" customWidth="1"/>
    <col min="4100" max="4100" width="17.42578125" style="32" bestFit="1" customWidth="1"/>
    <col min="4101" max="4108" width="8.85546875" style="32"/>
    <col min="4109" max="4109" width="8.28515625" style="32" customWidth="1"/>
    <col min="4110" max="4110" width="5.140625" style="32" bestFit="1" customWidth="1"/>
    <col min="4111" max="4111" width="10.5703125" style="32" customWidth="1"/>
    <col min="4112" max="4117" width="8.85546875" style="32"/>
    <col min="4118" max="4118" width="9.5703125" style="32" bestFit="1" customWidth="1"/>
    <col min="4119" max="4353" width="8.85546875" style="32"/>
    <col min="4354" max="4354" width="3.5703125" style="32" customWidth="1"/>
    <col min="4355" max="4355" width="9.85546875" style="32" bestFit="1" customWidth="1"/>
    <col min="4356" max="4356" width="17.42578125" style="32" bestFit="1" customWidth="1"/>
    <col min="4357" max="4364" width="8.85546875" style="32"/>
    <col min="4365" max="4365" width="8.28515625" style="32" customWidth="1"/>
    <col min="4366" max="4366" width="5.140625" style="32" bestFit="1" customWidth="1"/>
    <col min="4367" max="4367" width="10.5703125" style="32" customWidth="1"/>
    <col min="4368" max="4373" width="8.85546875" style="32"/>
    <col min="4374" max="4374" width="9.5703125" style="32" bestFit="1" customWidth="1"/>
    <col min="4375" max="4609" width="8.85546875" style="32"/>
    <col min="4610" max="4610" width="3.5703125" style="32" customWidth="1"/>
    <col min="4611" max="4611" width="9.85546875" style="32" bestFit="1" customWidth="1"/>
    <col min="4612" max="4612" width="17.42578125" style="32" bestFit="1" customWidth="1"/>
    <col min="4613" max="4620" width="8.85546875" style="32"/>
    <col min="4621" max="4621" width="8.28515625" style="32" customWidth="1"/>
    <col min="4622" max="4622" width="5.140625" style="32" bestFit="1" customWidth="1"/>
    <col min="4623" max="4623" width="10.5703125" style="32" customWidth="1"/>
    <col min="4624" max="4629" width="8.85546875" style="32"/>
    <col min="4630" max="4630" width="9.5703125" style="32" bestFit="1" customWidth="1"/>
    <col min="4631" max="4865" width="8.85546875" style="32"/>
    <col min="4866" max="4866" width="3.5703125" style="32" customWidth="1"/>
    <col min="4867" max="4867" width="9.85546875" style="32" bestFit="1" customWidth="1"/>
    <col min="4868" max="4868" width="17.42578125" style="32" bestFit="1" customWidth="1"/>
    <col min="4869" max="4876" width="8.85546875" style="32"/>
    <col min="4877" max="4877" width="8.28515625" style="32" customWidth="1"/>
    <col min="4878" max="4878" width="5.140625" style="32" bestFit="1" customWidth="1"/>
    <col min="4879" max="4879" width="10.5703125" style="32" customWidth="1"/>
    <col min="4880" max="4885" width="8.85546875" style="32"/>
    <col min="4886" max="4886" width="9.5703125" style="32" bestFit="1" customWidth="1"/>
    <col min="4887" max="5121" width="8.85546875" style="32"/>
    <col min="5122" max="5122" width="3.5703125" style="32" customWidth="1"/>
    <col min="5123" max="5123" width="9.85546875" style="32" bestFit="1" customWidth="1"/>
    <col min="5124" max="5124" width="17.42578125" style="32" bestFit="1" customWidth="1"/>
    <col min="5125" max="5132" width="8.85546875" style="32"/>
    <col min="5133" max="5133" width="8.28515625" style="32" customWidth="1"/>
    <col min="5134" max="5134" width="5.140625" style="32" bestFit="1" customWidth="1"/>
    <col min="5135" max="5135" width="10.5703125" style="32" customWidth="1"/>
    <col min="5136" max="5141" width="8.85546875" style="32"/>
    <col min="5142" max="5142" width="9.5703125" style="32" bestFit="1" customWidth="1"/>
    <col min="5143" max="5377" width="8.85546875" style="32"/>
    <col min="5378" max="5378" width="3.5703125" style="32" customWidth="1"/>
    <col min="5379" max="5379" width="9.85546875" style="32" bestFit="1" customWidth="1"/>
    <col min="5380" max="5380" width="17.42578125" style="32" bestFit="1" customWidth="1"/>
    <col min="5381" max="5388" width="8.85546875" style="32"/>
    <col min="5389" max="5389" width="8.28515625" style="32" customWidth="1"/>
    <col min="5390" max="5390" width="5.140625" style="32" bestFit="1" customWidth="1"/>
    <col min="5391" max="5391" width="10.5703125" style="32" customWidth="1"/>
    <col min="5392" max="5397" width="8.85546875" style="32"/>
    <col min="5398" max="5398" width="9.5703125" style="32" bestFit="1" customWidth="1"/>
    <col min="5399" max="5633" width="8.85546875" style="32"/>
    <col min="5634" max="5634" width="3.5703125" style="32" customWidth="1"/>
    <col min="5635" max="5635" width="9.85546875" style="32" bestFit="1" customWidth="1"/>
    <col min="5636" max="5636" width="17.42578125" style="32" bestFit="1" customWidth="1"/>
    <col min="5637" max="5644" width="8.85546875" style="32"/>
    <col min="5645" max="5645" width="8.28515625" style="32" customWidth="1"/>
    <col min="5646" max="5646" width="5.140625" style="32" bestFit="1" customWidth="1"/>
    <col min="5647" max="5647" width="10.5703125" style="32" customWidth="1"/>
    <col min="5648" max="5653" width="8.85546875" style="32"/>
    <col min="5654" max="5654" width="9.5703125" style="32" bestFit="1" customWidth="1"/>
    <col min="5655" max="5889" width="8.85546875" style="32"/>
    <col min="5890" max="5890" width="3.5703125" style="32" customWidth="1"/>
    <col min="5891" max="5891" width="9.85546875" style="32" bestFit="1" customWidth="1"/>
    <col min="5892" max="5892" width="17.42578125" style="32" bestFit="1" customWidth="1"/>
    <col min="5893" max="5900" width="8.85546875" style="32"/>
    <col min="5901" max="5901" width="8.28515625" style="32" customWidth="1"/>
    <col min="5902" max="5902" width="5.140625" style="32" bestFit="1" customWidth="1"/>
    <col min="5903" max="5903" width="10.5703125" style="32" customWidth="1"/>
    <col min="5904" max="5909" width="8.85546875" style="32"/>
    <col min="5910" max="5910" width="9.5703125" style="32" bestFit="1" customWidth="1"/>
    <col min="5911" max="6145" width="8.85546875" style="32"/>
    <col min="6146" max="6146" width="3.5703125" style="32" customWidth="1"/>
    <col min="6147" max="6147" width="9.85546875" style="32" bestFit="1" customWidth="1"/>
    <col min="6148" max="6148" width="17.42578125" style="32" bestFit="1" customWidth="1"/>
    <col min="6149" max="6156" width="8.85546875" style="32"/>
    <col min="6157" max="6157" width="8.28515625" style="32" customWidth="1"/>
    <col min="6158" max="6158" width="5.140625" style="32" bestFit="1" customWidth="1"/>
    <col min="6159" max="6159" width="10.5703125" style="32" customWidth="1"/>
    <col min="6160" max="6165" width="8.85546875" style="32"/>
    <col min="6166" max="6166" width="9.5703125" style="32" bestFit="1" customWidth="1"/>
    <col min="6167" max="6401" width="8.85546875" style="32"/>
    <col min="6402" max="6402" width="3.5703125" style="32" customWidth="1"/>
    <col min="6403" max="6403" width="9.85546875" style="32" bestFit="1" customWidth="1"/>
    <col min="6404" max="6404" width="17.42578125" style="32" bestFit="1" customWidth="1"/>
    <col min="6405" max="6412" width="8.85546875" style="32"/>
    <col min="6413" max="6413" width="8.28515625" style="32" customWidth="1"/>
    <col min="6414" max="6414" width="5.140625" style="32" bestFit="1" customWidth="1"/>
    <col min="6415" max="6415" width="10.5703125" style="32" customWidth="1"/>
    <col min="6416" max="6421" width="8.85546875" style="32"/>
    <col min="6422" max="6422" width="9.5703125" style="32" bestFit="1" customWidth="1"/>
    <col min="6423" max="6657" width="8.85546875" style="32"/>
    <col min="6658" max="6658" width="3.5703125" style="32" customWidth="1"/>
    <col min="6659" max="6659" width="9.85546875" style="32" bestFit="1" customWidth="1"/>
    <col min="6660" max="6660" width="17.42578125" style="32" bestFit="1" customWidth="1"/>
    <col min="6661" max="6668" width="8.85546875" style="32"/>
    <col min="6669" max="6669" width="8.28515625" style="32" customWidth="1"/>
    <col min="6670" max="6670" width="5.140625" style="32" bestFit="1" customWidth="1"/>
    <col min="6671" max="6671" width="10.5703125" style="32" customWidth="1"/>
    <col min="6672" max="6677" width="8.85546875" style="32"/>
    <col min="6678" max="6678" width="9.5703125" style="32" bestFit="1" customWidth="1"/>
    <col min="6679" max="6913" width="8.85546875" style="32"/>
    <col min="6914" max="6914" width="3.5703125" style="32" customWidth="1"/>
    <col min="6915" max="6915" width="9.85546875" style="32" bestFit="1" customWidth="1"/>
    <col min="6916" max="6916" width="17.42578125" style="32" bestFit="1" customWidth="1"/>
    <col min="6917" max="6924" width="8.85546875" style="32"/>
    <col min="6925" max="6925" width="8.28515625" style="32" customWidth="1"/>
    <col min="6926" max="6926" width="5.140625" style="32" bestFit="1" customWidth="1"/>
    <col min="6927" max="6927" width="10.5703125" style="32" customWidth="1"/>
    <col min="6928" max="6933" width="8.85546875" style="32"/>
    <col min="6934" max="6934" width="9.5703125" style="32" bestFit="1" customWidth="1"/>
    <col min="6935" max="7169" width="8.85546875" style="32"/>
    <col min="7170" max="7170" width="3.5703125" style="32" customWidth="1"/>
    <col min="7171" max="7171" width="9.85546875" style="32" bestFit="1" customWidth="1"/>
    <col min="7172" max="7172" width="17.42578125" style="32" bestFit="1" customWidth="1"/>
    <col min="7173" max="7180" width="8.85546875" style="32"/>
    <col min="7181" max="7181" width="8.28515625" style="32" customWidth="1"/>
    <col min="7182" max="7182" width="5.140625" style="32" bestFit="1" customWidth="1"/>
    <col min="7183" max="7183" width="10.5703125" style="32" customWidth="1"/>
    <col min="7184" max="7189" width="8.85546875" style="32"/>
    <col min="7190" max="7190" width="9.5703125" style="32" bestFit="1" customWidth="1"/>
    <col min="7191" max="7425" width="8.85546875" style="32"/>
    <col min="7426" max="7426" width="3.5703125" style="32" customWidth="1"/>
    <col min="7427" max="7427" width="9.85546875" style="32" bestFit="1" customWidth="1"/>
    <col min="7428" max="7428" width="17.42578125" style="32" bestFit="1" customWidth="1"/>
    <col min="7429" max="7436" width="8.85546875" style="32"/>
    <col min="7437" max="7437" width="8.28515625" style="32" customWidth="1"/>
    <col min="7438" max="7438" width="5.140625" style="32" bestFit="1" customWidth="1"/>
    <col min="7439" max="7439" width="10.5703125" style="32" customWidth="1"/>
    <col min="7440" max="7445" width="8.85546875" style="32"/>
    <col min="7446" max="7446" width="9.5703125" style="32" bestFit="1" customWidth="1"/>
    <col min="7447" max="7681" width="8.85546875" style="32"/>
    <col min="7682" max="7682" width="3.5703125" style="32" customWidth="1"/>
    <col min="7683" max="7683" width="9.85546875" style="32" bestFit="1" customWidth="1"/>
    <col min="7684" max="7684" width="17.42578125" style="32" bestFit="1" customWidth="1"/>
    <col min="7685" max="7692" width="8.85546875" style="32"/>
    <col min="7693" max="7693" width="8.28515625" style="32" customWidth="1"/>
    <col min="7694" max="7694" width="5.140625" style="32" bestFit="1" customWidth="1"/>
    <col min="7695" max="7695" width="10.5703125" style="32" customWidth="1"/>
    <col min="7696" max="7701" width="8.85546875" style="32"/>
    <col min="7702" max="7702" width="9.5703125" style="32" bestFit="1" customWidth="1"/>
    <col min="7703" max="7937" width="8.85546875" style="32"/>
    <col min="7938" max="7938" width="3.5703125" style="32" customWidth="1"/>
    <col min="7939" max="7939" width="9.85546875" style="32" bestFit="1" customWidth="1"/>
    <col min="7940" max="7940" width="17.42578125" style="32" bestFit="1" customWidth="1"/>
    <col min="7941" max="7948" width="8.85546875" style="32"/>
    <col min="7949" max="7949" width="8.28515625" style="32" customWidth="1"/>
    <col min="7950" max="7950" width="5.140625" style="32" bestFit="1" customWidth="1"/>
    <col min="7951" max="7951" width="10.5703125" style="32" customWidth="1"/>
    <col min="7952" max="7957" width="8.85546875" style="32"/>
    <col min="7958" max="7958" width="9.5703125" style="32" bestFit="1" customWidth="1"/>
    <col min="7959" max="8193" width="8.85546875" style="32"/>
    <col min="8194" max="8194" width="3.5703125" style="32" customWidth="1"/>
    <col min="8195" max="8195" width="9.85546875" style="32" bestFit="1" customWidth="1"/>
    <col min="8196" max="8196" width="17.42578125" style="32" bestFit="1" customWidth="1"/>
    <col min="8197" max="8204" width="8.85546875" style="32"/>
    <col min="8205" max="8205" width="8.28515625" style="32" customWidth="1"/>
    <col min="8206" max="8206" width="5.140625" style="32" bestFit="1" customWidth="1"/>
    <col min="8207" max="8207" width="10.5703125" style="32" customWidth="1"/>
    <col min="8208" max="8213" width="8.85546875" style="32"/>
    <col min="8214" max="8214" width="9.5703125" style="32" bestFit="1" customWidth="1"/>
    <col min="8215" max="8449" width="8.85546875" style="32"/>
    <col min="8450" max="8450" width="3.5703125" style="32" customWidth="1"/>
    <col min="8451" max="8451" width="9.85546875" style="32" bestFit="1" customWidth="1"/>
    <col min="8452" max="8452" width="17.42578125" style="32" bestFit="1" customWidth="1"/>
    <col min="8453" max="8460" width="8.85546875" style="32"/>
    <col min="8461" max="8461" width="8.28515625" style="32" customWidth="1"/>
    <col min="8462" max="8462" width="5.140625" style="32" bestFit="1" customWidth="1"/>
    <col min="8463" max="8463" width="10.5703125" style="32" customWidth="1"/>
    <col min="8464" max="8469" width="8.85546875" style="32"/>
    <col min="8470" max="8470" width="9.5703125" style="32" bestFit="1" customWidth="1"/>
    <col min="8471" max="8705" width="8.85546875" style="32"/>
    <col min="8706" max="8706" width="3.5703125" style="32" customWidth="1"/>
    <col min="8707" max="8707" width="9.85546875" style="32" bestFit="1" customWidth="1"/>
    <col min="8708" max="8708" width="17.42578125" style="32" bestFit="1" customWidth="1"/>
    <col min="8709" max="8716" width="8.85546875" style="32"/>
    <col min="8717" max="8717" width="8.28515625" style="32" customWidth="1"/>
    <col min="8718" max="8718" width="5.140625" style="32" bestFit="1" customWidth="1"/>
    <col min="8719" max="8719" width="10.5703125" style="32" customWidth="1"/>
    <col min="8720" max="8725" width="8.85546875" style="32"/>
    <col min="8726" max="8726" width="9.5703125" style="32" bestFit="1" customWidth="1"/>
    <col min="8727" max="8961" width="8.85546875" style="32"/>
    <col min="8962" max="8962" width="3.5703125" style="32" customWidth="1"/>
    <col min="8963" max="8963" width="9.85546875" style="32" bestFit="1" customWidth="1"/>
    <col min="8964" max="8964" width="17.42578125" style="32" bestFit="1" customWidth="1"/>
    <col min="8965" max="8972" width="8.85546875" style="32"/>
    <col min="8973" max="8973" width="8.28515625" style="32" customWidth="1"/>
    <col min="8974" max="8974" width="5.140625" style="32" bestFit="1" customWidth="1"/>
    <col min="8975" max="8975" width="10.5703125" style="32" customWidth="1"/>
    <col min="8976" max="8981" width="8.85546875" style="32"/>
    <col min="8982" max="8982" width="9.5703125" style="32" bestFit="1" customWidth="1"/>
    <col min="8983" max="9217" width="8.85546875" style="32"/>
    <col min="9218" max="9218" width="3.5703125" style="32" customWidth="1"/>
    <col min="9219" max="9219" width="9.85546875" style="32" bestFit="1" customWidth="1"/>
    <col min="9220" max="9220" width="17.42578125" style="32" bestFit="1" customWidth="1"/>
    <col min="9221" max="9228" width="8.85546875" style="32"/>
    <col min="9229" max="9229" width="8.28515625" style="32" customWidth="1"/>
    <col min="9230" max="9230" width="5.140625" style="32" bestFit="1" customWidth="1"/>
    <col min="9231" max="9231" width="10.5703125" style="32" customWidth="1"/>
    <col min="9232" max="9237" width="8.85546875" style="32"/>
    <col min="9238" max="9238" width="9.5703125" style="32" bestFit="1" customWidth="1"/>
    <col min="9239" max="9473" width="8.85546875" style="32"/>
    <col min="9474" max="9474" width="3.5703125" style="32" customWidth="1"/>
    <col min="9475" max="9475" width="9.85546875" style="32" bestFit="1" customWidth="1"/>
    <col min="9476" max="9476" width="17.42578125" style="32" bestFit="1" customWidth="1"/>
    <col min="9477" max="9484" width="8.85546875" style="32"/>
    <col min="9485" max="9485" width="8.28515625" style="32" customWidth="1"/>
    <col min="9486" max="9486" width="5.140625" style="32" bestFit="1" customWidth="1"/>
    <col min="9487" max="9487" width="10.5703125" style="32" customWidth="1"/>
    <col min="9488" max="9493" width="8.85546875" style="32"/>
    <col min="9494" max="9494" width="9.5703125" style="32" bestFit="1" customWidth="1"/>
    <col min="9495" max="9729" width="8.85546875" style="32"/>
    <col min="9730" max="9730" width="3.5703125" style="32" customWidth="1"/>
    <col min="9731" max="9731" width="9.85546875" style="32" bestFit="1" customWidth="1"/>
    <col min="9732" max="9732" width="17.42578125" style="32" bestFit="1" customWidth="1"/>
    <col min="9733" max="9740" width="8.85546875" style="32"/>
    <col min="9741" max="9741" width="8.28515625" style="32" customWidth="1"/>
    <col min="9742" max="9742" width="5.140625" style="32" bestFit="1" customWidth="1"/>
    <col min="9743" max="9743" width="10.5703125" style="32" customWidth="1"/>
    <col min="9744" max="9749" width="8.85546875" style="32"/>
    <col min="9750" max="9750" width="9.5703125" style="32" bestFit="1" customWidth="1"/>
    <col min="9751" max="9985" width="8.85546875" style="32"/>
    <col min="9986" max="9986" width="3.5703125" style="32" customWidth="1"/>
    <col min="9987" max="9987" width="9.85546875" style="32" bestFit="1" customWidth="1"/>
    <col min="9988" max="9988" width="17.42578125" style="32" bestFit="1" customWidth="1"/>
    <col min="9989" max="9996" width="8.85546875" style="32"/>
    <col min="9997" max="9997" width="8.28515625" style="32" customWidth="1"/>
    <col min="9998" max="9998" width="5.140625" style="32" bestFit="1" customWidth="1"/>
    <col min="9999" max="9999" width="10.5703125" style="32" customWidth="1"/>
    <col min="10000" max="10005" width="8.85546875" style="32"/>
    <col min="10006" max="10006" width="9.5703125" style="32" bestFit="1" customWidth="1"/>
    <col min="10007" max="10241" width="8.85546875" style="32"/>
    <col min="10242" max="10242" width="3.5703125" style="32" customWidth="1"/>
    <col min="10243" max="10243" width="9.85546875" style="32" bestFit="1" customWidth="1"/>
    <col min="10244" max="10244" width="17.42578125" style="32" bestFit="1" customWidth="1"/>
    <col min="10245" max="10252" width="8.85546875" style="32"/>
    <col min="10253" max="10253" width="8.28515625" style="32" customWidth="1"/>
    <col min="10254" max="10254" width="5.140625" style="32" bestFit="1" customWidth="1"/>
    <col min="10255" max="10255" width="10.5703125" style="32" customWidth="1"/>
    <col min="10256" max="10261" width="8.85546875" style="32"/>
    <col min="10262" max="10262" width="9.5703125" style="32" bestFit="1" customWidth="1"/>
    <col min="10263" max="10497" width="8.85546875" style="32"/>
    <col min="10498" max="10498" width="3.5703125" style="32" customWidth="1"/>
    <col min="10499" max="10499" width="9.85546875" style="32" bestFit="1" customWidth="1"/>
    <col min="10500" max="10500" width="17.42578125" style="32" bestFit="1" customWidth="1"/>
    <col min="10501" max="10508" width="8.85546875" style="32"/>
    <col min="10509" max="10509" width="8.28515625" style="32" customWidth="1"/>
    <col min="10510" max="10510" width="5.140625" style="32" bestFit="1" customWidth="1"/>
    <col min="10511" max="10511" width="10.5703125" style="32" customWidth="1"/>
    <col min="10512" max="10517" width="8.85546875" style="32"/>
    <col min="10518" max="10518" width="9.5703125" style="32" bestFit="1" customWidth="1"/>
    <col min="10519" max="10753" width="8.85546875" style="32"/>
    <col min="10754" max="10754" width="3.5703125" style="32" customWidth="1"/>
    <col min="10755" max="10755" width="9.85546875" style="32" bestFit="1" customWidth="1"/>
    <col min="10756" max="10756" width="17.42578125" style="32" bestFit="1" customWidth="1"/>
    <col min="10757" max="10764" width="8.85546875" style="32"/>
    <col min="10765" max="10765" width="8.28515625" style="32" customWidth="1"/>
    <col min="10766" max="10766" width="5.140625" style="32" bestFit="1" customWidth="1"/>
    <col min="10767" max="10767" width="10.5703125" style="32" customWidth="1"/>
    <col min="10768" max="10773" width="8.85546875" style="32"/>
    <col min="10774" max="10774" width="9.5703125" style="32" bestFit="1" customWidth="1"/>
    <col min="10775" max="11009" width="8.85546875" style="32"/>
    <col min="11010" max="11010" width="3.5703125" style="32" customWidth="1"/>
    <col min="11011" max="11011" width="9.85546875" style="32" bestFit="1" customWidth="1"/>
    <col min="11012" max="11012" width="17.42578125" style="32" bestFit="1" customWidth="1"/>
    <col min="11013" max="11020" width="8.85546875" style="32"/>
    <col min="11021" max="11021" width="8.28515625" style="32" customWidth="1"/>
    <col min="11022" max="11022" width="5.140625" style="32" bestFit="1" customWidth="1"/>
    <col min="11023" max="11023" width="10.5703125" style="32" customWidth="1"/>
    <col min="11024" max="11029" width="8.85546875" style="32"/>
    <col min="11030" max="11030" width="9.5703125" style="32" bestFit="1" customWidth="1"/>
    <col min="11031" max="11265" width="8.85546875" style="32"/>
    <col min="11266" max="11266" width="3.5703125" style="32" customWidth="1"/>
    <col min="11267" max="11267" width="9.85546875" style="32" bestFit="1" customWidth="1"/>
    <col min="11268" max="11268" width="17.42578125" style="32" bestFit="1" customWidth="1"/>
    <col min="11269" max="11276" width="8.85546875" style="32"/>
    <col min="11277" max="11277" width="8.28515625" style="32" customWidth="1"/>
    <col min="11278" max="11278" width="5.140625" style="32" bestFit="1" customWidth="1"/>
    <col min="11279" max="11279" width="10.5703125" style="32" customWidth="1"/>
    <col min="11280" max="11285" width="8.85546875" style="32"/>
    <col min="11286" max="11286" width="9.5703125" style="32" bestFit="1" customWidth="1"/>
    <col min="11287" max="11521" width="8.85546875" style="32"/>
    <col min="11522" max="11522" width="3.5703125" style="32" customWidth="1"/>
    <col min="11523" max="11523" width="9.85546875" style="32" bestFit="1" customWidth="1"/>
    <col min="11524" max="11524" width="17.42578125" style="32" bestFit="1" customWidth="1"/>
    <col min="11525" max="11532" width="8.85546875" style="32"/>
    <col min="11533" max="11533" width="8.28515625" style="32" customWidth="1"/>
    <col min="11534" max="11534" width="5.140625" style="32" bestFit="1" customWidth="1"/>
    <col min="11535" max="11535" width="10.5703125" style="32" customWidth="1"/>
    <col min="11536" max="11541" width="8.85546875" style="32"/>
    <col min="11542" max="11542" width="9.5703125" style="32" bestFit="1" customWidth="1"/>
    <col min="11543" max="11777" width="8.85546875" style="32"/>
    <col min="11778" max="11778" width="3.5703125" style="32" customWidth="1"/>
    <col min="11779" max="11779" width="9.85546875" style="32" bestFit="1" customWidth="1"/>
    <col min="11780" max="11780" width="17.42578125" style="32" bestFit="1" customWidth="1"/>
    <col min="11781" max="11788" width="8.85546875" style="32"/>
    <col min="11789" max="11789" width="8.28515625" style="32" customWidth="1"/>
    <col min="11790" max="11790" width="5.140625" style="32" bestFit="1" customWidth="1"/>
    <col min="11791" max="11791" width="10.5703125" style="32" customWidth="1"/>
    <col min="11792" max="11797" width="8.85546875" style="32"/>
    <col min="11798" max="11798" width="9.5703125" style="32" bestFit="1" customWidth="1"/>
    <col min="11799" max="12033" width="8.85546875" style="32"/>
    <col min="12034" max="12034" width="3.5703125" style="32" customWidth="1"/>
    <col min="12035" max="12035" width="9.85546875" style="32" bestFit="1" customWidth="1"/>
    <col min="12036" max="12036" width="17.42578125" style="32" bestFit="1" customWidth="1"/>
    <col min="12037" max="12044" width="8.85546875" style="32"/>
    <col min="12045" max="12045" width="8.28515625" style="32" customWidth="1"/>
    <col min="12046" max="12046" width="5.140625" style="32" bestFit="1" customWidth="1"/>
    <col min="12047" max="12047" width="10.5703125" style="32" customWidth="1"/>
    <col min="12048" max="12053" width="8.85546875" style="32"/>
    <col min="12054" max="12054" width="9.5703125" style="32" bestFit="1" customWidth="1"/>
    <col min="12055" max="12289" width="8.85546875" style="32"/>
    <col min="12290" max="12290" width="3.5703125" style="32" customWidth="1"/>
    <col min="12291" max="12291" width="9.85546875" style="32" bestFit="1" customWidth="1"/>
    <col min="12292" max="12292" width="17.42578125" style="32" bestFit="1" customWidth="1"/>
    <col min="12293" max="12300" width="8.85546875" style="32"/>
    <col min="12301" max="12301" width="8.28515625" style="32" customWidth="1"/>
    <col min="12302" max="12302" width="5.140625" style="32" bestFit="1" customWidth="1"/>
    <col min="12303" max="12303" width="10.5703125" style="32" customWidth="1"/>
    <col min="12304" max="12309" width="8.85546875" style="32"/>
    <col min="12310" max="12310" width="9.5703125" style="32" bestFit="1" customWidth="1"/>
    <col min="12311" max="12545" width="8.85546875" style="32"/>
    <col min="12546" max="12546" width="3.5703125" style="32" customWidth="1"/>
    <col min="12547" max="12547" width="9.85546875" style="32" bestFit="1" customWidth="1"/>
    <col min="12548" max="12548" width="17.42578125" style="32" bestFit="1" customWidth="1"/>
    <col min="12549" max="12556" width="8.85546875" style="32"/>
    <col min="12557" max="12557" width="8.28515625" style="32" customWidth="1"/>
    <col min="12558" max="12558" width="5.140625" style="32" bestFit="1" customWidth="1"/>
    <col min="12559" max="12559" width="10.5703125" style="32" customWidth="1"/>
    <col min="12560" max="12565" width="8.85546875" style="32"/>
    <col min="12566" max="12566" width="9.5703125" style="32" bestFit="1" customWidth="1"/>
    <col min="12567" max="12801" width="8.85546875" style="32"/>
    <col min="12802" max="12802" width="3.5703125" style="32" customWidth="1"/>
    <col min="12803" max="12803" width="9.85546875" style="32" bestFit="1" customWidth="1"/>
    <col min="12804" max="12804" width="17.42578125" style="32" bestFit="1" customWidth="1"/>
    <col min="12805" max="12812" width="8.85546875" style="32"/>
    <col min="12813" max="12813" width="8.28515625" style="32" customWidth="1"/>
    <col min="12814" max="12814" width="5.140625" style="32" bestFit="1" customWidth="1"/>
    <col min="12815" max="12815" width="10.5703125" style="32" customWidth="1"/>
    <col min="12816" max="12821" width="8.85546875" style="32"/>
    <col min="12822" max="12822" width="9.5703125" style="32" bestFit="1" customWidth="1"/>
    <col min="12823" max="13057" width="8.85546875" style="32"/>
    <col min="13058" max="13058" width="3.5703125" style="32" customWidth="1"/>
    <col min="13059" max="13059" width="9.85546875" style="32" bestFit="1" customWidth="1"/>
    <col min="13060" max="13060" width="17.42578125" style="32" bestFit="1" customWidth="1"/>
    <col min="13061" max="13068" width="8.85546875" style="32"/>
    <col min="13069" max="13069" width="8.28515625" style="32" customWidth="1"/>
    <col min="13070" max="13070" width="5.140625" style="32" bestFit="1" customWidth="1"/>
    <col min="13071" max="13071" width="10.5703125" style="32" customWidth="1"/>
    <col min="13072" max="13077" width="8.85546875" style="32"/>
    <col min="13078" max="13078" width="9.5703125" style="32" bestFit="1" customWidth="1"/>
    <col min="13079" max="13313" width="8.85546875" style="32"/>
    <col min="13314" max="13314" width="3.5703125" style="32" customWidth="1"/>
    <col min="13315" max="13315" width="9.85546875" style="32" bestFit="1" customWidth="1"/>
    <col min="13316" max="13316" width="17.42578125" style="32" bestFit="1" customWidth="1"/>
    <col min="13317" max="13324" width="8.85546875" style="32"/>
    <col min="13325" max="13325" width="8.28515625" style="32" customWidth="1"/>
    <col min="13326" max="13326" width="5.140625" style="32" bestFit="1" customWidth="1"/>
    <col min="13327" max="13327" width="10.5703125" style="32" customWidth="1"/>
    <col min="13328" max="13333" width="8.85546875" style="32"/>
    <col min="13334" max="13334" width="9.5703125" style="32" bestFit="1" customWidth="1"/>
    <col min="13335" max="13569" width="8.85546875" style="32"/>
    <col min="13570" max="13570" width="3.5703125" style="32" customWidth="1"/>
    <col min="13571" max="13571" width="9.85546875" style="32" bestFit="1" customWidth="1"/>
    <col min="13572" max="13572" width="17.42578125" style="32" bestFit="1" customWidth="1"/>
    <col min="13573" max="13580" width="8.85546875" style="32"/>
    <col min="13581" max="13581" width="8.28515625" style="32" customWidth="1"/>
    <col min="13582" max="13582" width="5.140625" style="32" bestFit="1" customWidth="1"/>
    <col min="13583" max="13583" width="10.5703125" style="32" customWidth="1"/>
    <col min="13584" max="13589" width="8.85546875" style="32"/>
    <col min="13590" max="13590" width="9.5703125" style="32" bestFit="1" customWidth="1"/>
    <col min="13591" max="13825" width="8.85546875" style="32"/>
    <col min="13826" max="13826" width="3.5703125" style="32" customWidth="1"/>
    <col min="13827" max="13827" width="9.85546875" style="32" bestFit="1" customWidth="1"/>
    <col min="13828" max="13828" width="17.42578125" style="32" bestFit="1" customWidth="1"/>
    <col min="13829" max="13836" width="8.85546875" style="32"/>
    <col min="13837" max="13837" width="8.28515625" style="32" customWidth="1"/>
    <col min="13838" max="13838" width="5.140625" style="32" bestFit="1" customWidth="1"/>
    <col min="13839" max="13839" width="10.5703125" style="32" customWidth="1"/>
    <col min="13840" max="13845" width="8.85546875" style="32"/>
    <col min="13846" max="13846" width="9.5703125" style="32" bestFit="1" customWidth="1"/>
    <col min="13847" max="14081" width="8.85546875" style="32"/>
    <col min="14082" max="14082" width="3.5703125" style="32" customWidth="1"/>
    <col min="14083" max="14083" width="9.85546875" style="32" bestFit="1" customWidth="1"/>
    <col min="14084" max="14084" width="17.42578125" style="32" bestFit="1" customWidth="1"/>
    <col min="14085" max="14092" width="8.85546875" style="32"/>
    <col min="14093" max="14093" width="8.28515625" style="32" customWidth="1"/>
    <col min="14094" max="14094" width="5.140625" style="32" bestFit="1" customWidth="1"/>
    <col min="14095" max="14095" width="10.5703125" style="32" customWidth="1"/>
    <col min="14096" max="14101" width="8.85546875" style="32"/>
    <col min="14102" max="14102" width="9.5703125" style="32" bestFit="1" customWidth="1"/>
    <col min="14103" max="14337" width="8.85546875" style="32"/>
    <col min="14338" max="14338" width="3.5703125" style="32" customWidth="1"/>
    <col min="14339" max="14339" width="9.85546875" style="32" bestFit="1" customWidth="1"/>
    <col min="14340" max="14340" width="17.42578125" style="32" bestFit="1" customWidth="1"/>
    <col min="14341" max="14348" width="8.85546875" style="32"/>
    <col min="14349" max="14349" width="8.28515625" style="32" customWidth="1"/>
    <col min="14350" max="14350" width="5.140625" style="32" bestFit="1" customWidth="1"/>
    <col min="14351" max="14351" width="10.5703125" style="32" customWidth="1"/>
    <col min="14352" max="14357" width="8.85546875" style="32"/>
    <col min="14358" max="14358" width="9.5703125" style="32" bestFit="1" customWidth="1"/>
    <col min="14359" max="14593" width="8.85546875" style="32"/>
    <col min="14594" max="14594" width="3.5703125" style="32" customWidth="1"/>
    <col min="14595" max="14595" width="9.85546875" style="32" bestFit="1" customWidth="1"/>
    <col min="14596" max="14596" width="17.42578125" style="32" bestFit="1" customWidth="1"/>
    <col min="14597" max="14604" width="8.85546875" style="32"/>
    <col min="14605" max="14605" width="8.28515625" style="32" customWidth="1"/>
    <col min="14606" max="14606" width="5.140625" style="32" bestFit="1" customWidth="1"/>
    <col min="14607" max="14607" width="10.5703125" style="32" customWidth="1"/>
    <col min="14608" max="14613" width="8.85546875" style="32"/>
    <col min="14614" max="14614" width="9.5703125" style="32" bestFit="1" customWidth="1"/>
    <col min="14615" max="14849" width="8.85546875" style="32"/>
    <col min="14850" max="14850" width="3.5703125" style="32" customWidth="1"/>
    <col min="14851" max="14851" width="9.85546875" style="32" bestFit="1" customWidth="1"/>
    <col min="14852" max="14852" width="17.42578125" style="32" bestFit="1" customWidth="1"/>
    <col min="14853" max="14860" width="8.85546875" style="32"/>
    <col min="14861" max="14861" width="8.28515625" style="32" customWidth="1"/>
    <col min="14862" max="14862" width="5.140625" style="32" bestFit="1" customWidth="1"/>
    <col min="14863" max="14863" width="10.5703125" style="32" customWidth="1"/>
    <col min="14864" max="14869" width="8.85546875" style="32"/>
    <col min="14870" max="14870" width="9.5703125" style="32" bestFit="1" customWidth="1"/>
    <col min="14871" max="15105" width="8.85546875" style="32"/>
    <col min="15106" max="15106" width="3.5703125" style="32" customWidth="1"/>
    <col min="15107" max="15107" width="9.85546875" style="32" bestFit="1" customWidth="1"/>
    <col min="15108" max="15108" width="17.42578125" style="32" bestFit="1" customWidth="1"/>
    <col min="15109" max="15116" width="8.85546875" style="32"/>
    <col min="15117" max="15117" width="8.28515625" style="32" customWidth="1"/>
    <col min="15118" max="15118" width="5.140625" style="32" bestFit="1" customWidth="1"/>
    <col min="15119" max="15119" width="10.5703125" style="32" customWidth="1"/>
    <col min="15120" max="15125" width="8.85546875" style="32"/>
    <col min="15126" max="15126" width="9.5703125" style="32" bestFit="1" customWidth="1"/>
    <col min="15127" max="15361" width="8.85546875" style="32"/>
    <col min="15362" max="15362" width="3.5703125" style="32" customWidth="1"/>
    <col min="15363" max="15363" width="9.85546875" style="32" bestFit="1" customWidth="1"/>
    <col min="15364" max="15364" width="17.42578125" style="32" bestFit="1" customWidth="1"/>
    <col min="15365" max="15372" width="8.85546875" style="32"/>
    <col min="15373" max="15373" width="8.28515625" style="32" customWidth="1"/>
    <col min="15374" max="15374" width="5.140625" style="32" bestFit="1" customWidth="1"/>
    <col min="15375" max="15375" width="10.5703125" style="32" customWidth="1"/>
    <col min="15376" max="15381" width="8.85546875" style="32"/>
    <col min="15382" max="15382" width="9.5703125" style="32" bestFit="1" customWidth="1"/>
    <col min="15383" max="15617" width="8.85546875" style="32"/>
    <col min="15618" max="15618" width="3.5703125" style="32" customWidth="1"/>
    <col min="15619" max="15619" width="9.85546875" style="32" bestFit="1" customWidth="1"/>
    <col min="15620" max="15620" width="17.42578125" style="32" bestFit="1" customWidth="1"/>
    <col min="15621" max="15628" width="8.85546875" style="32"/>
    <col min="15629" max="15629" width="8.28515625" style="32" customWidth="1"/>
    <col min="15630" max="15630" width="5.140625" style="32" bestFit="1" customWidth="1"/>
    <col min="15631" max="15631" width="10.5703125" style="32" customWidth="1"/>
    <col min="15632" max="15637" width="8.85546875" style="32"/>
    <col min="15638" max="15638" width="9.5703125" style="32" bestFit="1" customWidth="1"/>
    <col min="15639" max="15873" width="8.85546875" style="32"/>
    <col min="15874" max="15874" width="3.5703125" style="32" customWidth="1"/>
    <col min="15875" max="15875" width="9.85546875" style="32" bestFit="1" customWidth="1"/>
    <col min="15876" max="15876" width="17.42578125" style="32" bestFit="1" customWidth="1"/>
    <col min="15877" max="15884" width="8.85546875" style="32"/>
    <col min="15885" max="15885" width="8.28515625" style="32" customWidth="1"/>
    <col min="15886" max="15886" width="5.140625" style="32" bestFit="1" customWidth="1"/>
    <col min="15887" max="15887" width="10.5703125" style="32" customWidth="1"/>
    <col min="15888" max="15893" width="8.85546875" style="32"/>
    <col min="15894" max="15894" width="9.5703125" style="32" bestFit="1" customWidth="1"/>
    <col min="15895" max="16129" width="8.85546875" style="32"/>
    <col min="16130" max="16130" width="3.5703125" style="32" customWidth="1"/>
    <col min="16131" max="16131" width="9.85546875" style="32" bestFit="1" customWidth="1"/>
    <col min="16132" max="16132" width="17.42578125" style="32" bestFit="1" customWidth="1"/>
    <col min="16133" max="16140" width="8.85546875" style="32"/>
    <col min="16141" max="16141" width="8.28515625" style="32" customWidth="1"/>
    <col min="16142" max="16142" width="5.140625" style="32" bestFit="1" customWidth="1"/>
    <col min="16143" max="16143" width="10.5703125" style="32" customWidth="1"/>
    <col min="16144" max="16149" width="8.85546875" style="32"/>
    <col min="16150" max="16150" width="9.5703125" style="32" bestFit="1" customWidth="1"/>
    <col min="16151" max="16384" width="8.85546875" style="32"/>
  </cols>
  <sheetData>
    <row r="2" spans="3:23" ht="30" customHeight="1" x14ac:dyDescent="0.2"/>
    <row r="3" spans="3:23" ht="42" customHeight="1" thickBot="1" x14ac:dyDescent="0.25">
      <c r="O3" s="81" t="s">
        <v>110</v>
      </c>
      <c r="P3" s="81"/>
    </row>
    <row r="4" spans="3:23" ht="30" customHeight="1" thickBot="1" x14ac:dyDescent="0.25">
      <c r="C4" s="82" t="s">
        <v>111</v>
      </c>
      <c r="D4" s="83"/>
      <c r="E4" s="83"/>
      <c r="F4" s="83"/>
      <c r="G4" s="83"/>
      <c r="H4" s="83"/>
      <c r="I4" s="83"/>
      <c r="J4" s="83"/>
      <c r="K4" s="83"/>
      <c r="L4" s="83"/>
      <c r="M4" s="84"/>
      <c r="O4" s="33" t="s">
        <v>112</v>
      </c>
      <c r="P4" s="33" t="s">
        <v>113</v>
      </c>
      <c r="Q4" s="34">
        <v>0.3</v>
      </c>
    </row>
    <row r="5" spans="3:23" ht="15" customHeight="1" thickBot="1" x14ac:dyDescent="0.25">
      <c r="E5" s="85" t="s">
        <v>114</v>
      </c>
      <c r="F5" s="35"/>
      <c r="G5" s="36"/>
      <c r="H5" s="87"/>
      <c r="I5" s="88"/>
      <c r="J5" s="37"/>
      <c r="K5" s="37"/>
      <c r="L5" s="89" t="s">
        <v>115</v>
      </c>
      <c r="M5" s="91" t="s">
        <v>116</v>
      </c>
      <c r="O5" s="38">
        <v>208</v>
      </c>
      <c r="P5" s="38">
        <v>50</v>
      </c>
    </row>
    <row r="6" spans="3:23" ht="51" customHeight="1" thickBot="1" x14ac:dyDescent="0.25">
      <c r="C6" s="39" t="s">
        <v>117</v>
      </c>
      <c r="D6" s="40" t="s">
        <v>118</v>
      </c>
      <c r="E6" s="86"/>
      <c r="F6" s="41" t="s">
        <v>119</v>
      </c>
      <c r="G6" s="42" t="s">
        <v>120</v>
      </c>
      <c r="H6" s="43" t="s">
        <v>121</v>
      </c>
      <c r="I6" s="44" t="s">
        <v>122</v>
      </c>
      <c r="J6" s="45" t="s">
        <v>123</v>
      </c>
      <c r="K6" s="45" t="s">
        <v>124</v>
      </c>
      <c r="L6" s="90"/>
      <c r="M6" s="92"/>
      <c r="O6" s="46" t="s">
        <v>125</v>
      </c>
      <c r="T6" s="78" t="s">
        <v>126</v>
      </c>
      <c r="U6" s="79"/>
      <c r="V6" s="79"/>
      <c r="W6" s="80"/>
    </row>
    <row r="7" spans="3:23" ht="30.75" thickBot="1" x14ac:dyDescent="0.25">
      <c r="C7" s="47" t="s">
        <v>127</v>
      </c>
      <c r="D7" s="48">
        <v>45110</v>
      </c>
      <c r="E7" s="49">
        <v>242</v>
      </c>
      <c r="F7" s="49">
        <v>26</v>
      </c>
      <c r="G7" s="49">
        <v>216</v>
      </c>
      <c r="H7" s="49">
        <v>211</v>
      </c>
      <c r="I7" s="49">
        <v>5</v>
      </c>
      <c r="J7" s="49">
        <v>191</v>
      </c>
      <c r="K7" s="49">
        <v>4</v>
      </c>
      <c r="L7" s="50">
        <f t="shared" ref="L7:L27" si="0">IFERROR(J7/H7,"")</f>
        <v>0.90521327014218012</v>
      </c>
      <c r="M7" s="51">
        <f t="shared" ref="M7:M27" si="1">IFERROR(K7/(G7-(I7-K7)),"")</f>
        <v>1.8604651162790697E-2</v>
      </c>
      <c r="O7" s="52">
        <f>G7/(IF(C7="sabato",$P$5,$O$5))-1</f>
        <v>3.8461538461538547E-2</v>
      </c>
      <c r="P7" s="53"/>
      <c r="Q7" s="54"/>
      <c r="R7" s="54"/>
      <c r="T7" s="55" t="s">
        <v>128</v>
      </c>
      <c r="U7" s="56" t="s">
        <v>120</v>
      </c>
      <c r="V7" s="57" t="s">
        <v>121</v>
      </c>
      <c r="W7" s="58" t="s">
        <v>122</v>
      </c>
    </row>
    <row r="8" spans="3:23" ht="15" customHeight="1" thickBot="1" x14ac:dyDescent="0.25">
      <c r="C8" s="47" t="s">
        <v>129</v>
      </c>
      <c r="D8" s="48">
        <v>45111</v>
      </c>
      <c r="E8" s="49">
        <v>227</v>
      </c>
      <c r="F8" s="49">
        <v>25</v>
      </c>
      <c r="G8" s="49">
        <v>202</v>
      </c>
      <c r="H8" s="49">
        <v>186</v>
      </c>
      <c r="I8" s="49">
        <v>16</v>
      </c>
      <c r="J8" s="49">
        <v>167</v>
      </c>
      <c r="K8" s="49">
        <v>16</v>
      </c>
      <c r="L8" s="50">
        <f t="shared" si="0"/>
        <v>0.89784946236559138</v>
      </c>
      <c r="M8" s="51">
        <f t="shared" si="1"/>
        <v>7.9207920792079209E-2</v>
      </c>
      <c r="O8" s="52">
        <f t="shared" ref="O8:O27" si="2">G8/(IF(C8="sabato",$P$5,$O$5))-1</f>
        <v>-2.8846153846153855E-2</v>
      </c>
      <c r="P8" s="53"/>
      <c r="Q8" s="54"/>
      <c r="R8" s="54"/>
      <c r="T8" s="59" t="s">
        <v>127</v>
      </c>
      <c r="U8" s="60">
        <f>AVERAGE(G7,G12,G17,G22,G27)</f>
        <v>171.2</v>
      </c>
      <c r="V8" s="60">
        <f t="shared" ref="V8:W8" si="3">AVERAGE(H7,H12,H17,H22,H27)</f>
        <v>165.6</v>
      </c>
      <c r="W8" s="60">
        <f t="shared" si="3"/>
        <v>5.6</v>
      </c>
    </row>
    <row r="9" spans="3:23" ht="15" customHeight="1" thickBot="1" x14ac:dyDescent="0.25">
      <c r="C9" s="47" t="s">
        <v>130</v>
      </c>
      <c r="D9" s="48">
        <v>45112</v>
      </c>
      <c r="E9" s="49">
        <v>165</v>
      </c>
      <c r="F9" s="49">
        <v>24</v>
      </c>
      <c r="G9" s="49">
        <v>141</v>
      </c>
      <c r="H9" s="49">
        <v>137</v>
      </c>
      <c r="I9" s="49">
        <v>4</v>
      </c>
      <c r="J9" s="49">
        <v>129</v>
      </c>
      <c r="K9" s="49">
        <v>3</v>
      </c>
      <c r="L9" s="50">
        <f t="shared" si="0"/>
        <v>0.94160583941605835</v>
      </c>
      <c r="M9" s="51">
        <f t="shared" si="1"/>
        <v>2.1428571428571429E-2</v>
      </c>
      <c r="O9" s="52">
        <f t="shared" si="2"/>
        <v>-0.32211538461538458</v>
      </c>
      <c r="P9" s="53"/>
      <c r="Q9" s="54"/>
      <c r="R9" s="54"/>
      <c r="T9" s="61" t="s">
        <v>129</v>
      </c>
      <c r="U9" s="62">
        <f>AVERAGE(G8,G13,G18,G23)</f>
        <v>130.75</v>
      </c>
      <c r="V9" s="62">
        <f t="shared" ref="V9:W12" si="4">AVERAGE(H8,H13,H18,H23)</f>
        <v>106.75</v>
      </c>
      <c r="W9" s="62">
        <f t="shared" si="4"/>
        <v>24</v>
      </c>
    </row>
    <row r="10" spans="3:23" ht="15" customHeight="1" thickBot="1" x14ac:dyDescent="0.25">
      <c r="C10" s="47" t="s">
        <v>131</v>
      </c>
      <c r="D10" s="48">
        <v>45113</v>
      </c>
      <c r="E10" s="49">
        <v>198</v>
      </c>
      <c r="F10" s="49">
        <v>32</v>
      </c>
      <c r="G10" s="49">
        <v>166</v>
      </c>
      <c r="H10" s="49">
        <v>158</v>
      </c>
      <c r="I10" s="49">
        <v>8</v>
      </c>
      <c r="J10" s="49">
        <v>128</v>
      </c>
      <c r="K10" s="49">
        <v>7</v>
      </c>
      <c r="L10" s="50">
        <f t="shared" si="0"/>
        <v>0.810126582278481</v>
      </c>
      <c r="M10" s="51">
        <f t="shared" si="1"/>
        <v>4.2424242424242427E-2</v>
      </c>
      <c r="O10" s="52">
        <f t="shared" si="2"/>
        <v>-0.20192307692307687</v>
      </c>
      <c r="P10" s="53"/>
      <c r="Q10" s="54"/>
      <c r="R10" s="54"/>
      <c r="T10" s="61" t="s">
        <v>130</v>
      </c>
      <c r="U10" s="62">
        <f>AVERAGE(G9,G14,G19,G24)</f>
        <v>167.5</v>
      </c>
      <c r="V10" s="62">
        <f t="shared" si="4"/>
        <v>159</v>
      </c>
      <c r="W10" s="62">
        <f t="shared" si="4"/>
        <v>8.5</v>
      </c>
    </row>
    <row r="11" spans="3:23" ht="15" customHeight="1" thickBot="1" x14ac:dyDescent="0.25">
      <c r="C11" s="47" t="s">
        <v>132</v>
      </c>
      <c r="D11" s="48">
        <v>45114</v>
      </c>
      <c r="E11" s="49">
        <v>123</v>
      </c>
      <c r="F11" s="49">
        <v>10</v>
      </c>
      <c r="G11" s="49">
        <v>113</v>
      </c>
      <c r="H11" s="49">
        <v>110</v>
      </c>
      <c r="I11" s="49">
        <v>3</v>
      </c>
      <c r="J11" s="49">
        <v>94</v>
      </c>
      <c r="K11" s="49">
        <v>3</v>
      </c>
      <c r="L11" s="50">
        <f t="shared" si="0"/>
        <v>0.8545454545454545</v>
      </c>
      <c r="M11" s="51">
        <f t="shared" si="1"/>
        <v>2.6548672566371681E-2</v>
      </c>
      <c r="O11" s="52">
        <f t="shared" si="2"/>
        <v>-0.45673076923076927</v>
      </c>
      <c r="P11" s="53"/>
      <c r="Q11" s="54"/>
      <c r="R11" s="54"/>
      <c r="T11" s="61" t="s">
        <v>131</v>
      </c>
      <c r="U11" s="62">
        <f>AVERAGE(G10,G15,G20,G25)</f>
        <v>193</v>
      </c>
      <c r="V11" s="62">
        <f t="shared" si="4"/>
        <v>179.25</v>
      </c>
      <c r="W11" s="62">
        <f t="shared" si="4"/>
        <v>13.75</v>
      </c>
    </row>
    <row r="12" spans="3:23" ht="15" customHeight="1" thickBot="1" x14ac:dyDescent="0.25">
      <c r="C12" s="47" t="s">
        <v>127</v>
      </c>
      <c r="D12" s="48">
        <v>45117</v>
      </c>
      <c r="E12" s="49">
        <v>180</v>
      </c>
      <c r="F12" s="49">
        <v>23</v>
      </c>
      <c r="G12" s="49">
        <v>157</v>
      </c>
      <c r="H12" s="49">
        <v>153</v>
      </c>
      <c r="I12" s="49">
        <v>4</v>
      </c>
      <c r="J12" s="49">
        <v>140</v>
      </c>
      <c r="K12" s="49">
        <v>4</v>
      </c>
      <c r="L12" s="50">
        <f t="shared" si="0"/>
        <v>0.91503267973856206</v>
      </c>
      <c r="M12" s="51">
        <f t="shared" si="1"/>
        <v>2.5477707006369428E-2</v>
      </c>
      <c r="O12" s="52">
        <f t="shared" si="2"/>
        <v>-0.24519230769230771</v>
      </c>
      <c r="P12" s="53"/>
      <c r="Q12" s="54"/>
      <c r="R12" s="54"/>
      <c r="T12" s="63" t="s">
        <v>132</v>
      </c>
      <c r="U12" s="64">
        <f>AVERAGE(G11,G16,G21,G26)</f>
        <v>127</v>
      </c>
      <c r="V12" s="64">
        <f t="shared" si="4"/>
        <v>124.25</v>
      </c>
      <c r="W12" s="64">
        <f t="shared" si="4"/>
        <v>2.75</v>
      </c>
    </row>
    <row r="13" spans="3:23" ht="15" customHeight="1" thickBot="1" x14ac:dyDescent="0.25">
      <c r="C13" s="47" t="s">
        <v>129</v>
      </c>
      <c r="D13" s="48">
        <v>45118</v>
      </c>
      <c r="E13" s="49">
        <v>120</v>
      </c>
      <c r="F13" s="49">
        <v>47</v>
      </c>
      <c r="G13" s="49">
        <v>73</v>
      </c>
      <c r="H13" s="49">
        <v>0</v>
      </c>
      <c r="I13" s="49">
        <v>73</v>
      </c>
      <c r="J13" s="49">
        <v>0</v>
      </c>
      <c r="K13" s="49">
        <v>71</v>
      </c>
      <c r="L13" s="50" t="str">
        <f t="shared" si="0"/>
        <v/>
      </c>
      <c r="M13" s="51">
        <f t="shared" si="1"/>
        <v>1</v>
      </c>
      <c r="O13" s="52">
        <f t="shared" si="2"/>
        <v>-0.64903846153846156</v>
      </c>
      <c r="P13" s="53"/>
      <c r="Q13" s="54"/>
      <c r="R13" s="54"/>
    </row>
    <row r="14" spans="3:23" ht="15" customHeight="1" thickBot="1" x14ac:dyDescent="0.25">
      <c r="C14" s="47" t="s">
        <v>130</v>
      </c>
      <c r="D14" s="48">
        <v>45119</v>
      </c>
      <c r="E14" s="49">
        <v>309</v>
      </c>
      <c r="F14" s="49">
        <v>57</v>
      </c>
      <c r="G14" s="49">
        <v>252</v>
      </c>
      <c r="H14" s="49">
        <v>235</v>
      </c>
      <c r="I14" s="49">
        <v>17</v>
      </c>
      <c r="J14" s="49">
        <v>190</v>
      </c>
      <c r="K14" s="49">
        <v>17</v>
      </c>
      <c r="L14" s="50">
        <f t="shared" si="0"/>
        <v>0.80851063829787229</v>
      </c>
      <c r="M14" s="51">
        <f t="shared" si="1"/>
        <v>6.7460317460317457E-2</v>
      </c>
      <c r="O14" s="52">
        <f t="shared" si="2"/>
        <v>0.21153846153846145</v>
      </c>
      <c r="P14" s="53"/>
      <c r="Q14" s="54"/>
      <c r="R14" s="54"/>
    </row>
    <row r="15" spans="3:23" ht="15" customHeight="1" thickBot="1" x14ac:dyDescent="0.25">
      <c r="C15" s="47" t="s">
        <v>131</v>
      </c>
      <c r="D15" s="48">
        <v>45120</v>
      </c>
      <c r="E15" s="49">
        <v>325</v>
      </c>
      <c r="F15" s="49">
        <v>34</v>
      </c>
      <c r="G15" s="49">
        <v>291</v>
      </c>
      <c r="H15" s="49">
        <v>258</v>
      </c>
      <c r="I15" s="49">
        <v>33</v>
      </c>
      <c r="J15" s="49">
        <v>213</v>
      </c>
      <c r="K15" s="49">
        <v>33</v>
      </c>
      <c r="L15" s="50">
        <f t="shared" si="0"/>
        <v>0.82558139534883723</v>
      </c>
      <c r="M15" s="51">
        <f t="shared" si="1"/>
        <v>0.1134020618556701</v>
      </c>
      <c r="O15" s="52">
        <f t="shared" si="2"/>
        <v>0.39903846153846145</v>
      </c>
      <c r="P15" s="53"/>
      <c r="Q15" s="54"/>
      <c r="R15" s="54"/>
    </row>
    <row r="16" spans="3:23" ht="15" customHeight="1" thickBot="1" x14ac:dyDescent="0.25">
      <c r="C16" s="47" t="s">
        <v>132</v>
      </c>
      <c r="D16" s="48">
        <v>45121</v>
      </c>
      <c r="E16" s="49">
        <v>175</v>
      </c>
      <c r="F16" s="49">
        <v>21</v>
      </c>
      <c r="G16" s="49">
        <v>154</v>
      </c>
      <c r="H16" s="49">
        <v>151</v>
      </c>
      <c r="I16" s="49">
        <v>3</v>
      </c>
      <c r="J16" s="49">
        <v>136</v>
      </c>
      <c r="K16" s="49">
        <v>3</v>
      </c>
      <c r="L16" s="50">
        <f t="shared" si="0"/>
        <v>0.90066225165562919</v>
      </c>
      <c r="M16" s="51">
        <f t="shared" si="1"/>
        <v>1.948051948051948E-2</v>
      </c>
      <c r="O16" s="52">
        <f t="shared" si="2"/>
        <v>-0.25961538461538458</v>
      </c>
      <c r="P16" s="53"/>
      <c r="Q16" s="54"/>
      <c r="R16" s="54"/>
    </row>
    <row r="17" spans="3:18" ht="15" customHeight="1" thickBot="1" x14ac:dyDescent="0.25">
      <c r="C17" s="47" t="s">
        <v>127</v>
      </c>
      <c r="D17" s="48">
        <v>45124</v>
      </c>
      <c r="E17" s="49">
        <v>175</v>
      </c>
      <c r="F17" s="49">
        <v>23</v>
      </c>
      <c r="G17" s="49">
        <v>152</v>
      </c>
      <c r="H17" s="49">
        <v>142</v>
      </c>
      <c r="I17" s="49">
        <v>10</v>
      </c>
      <c r="J17" s="49">
        <v>132</v>
      </c>
      <c r="K17" s="49">
        <v>8</v>
      </c>
      <c r="L17" s="50">
        <f t="shared" si="0"/>
        <v>0.92957746478873238</v>
      </c>
      <c r="M17" s="51">
        <f t="shared" si="1"/>
        <v>5.3333333333333337E-2</v>
      </c>
      <c r="O17" s="52">
        <f t="shared" si="2"/>
        <v>-0.26923076923076927</v>
      </c>
      <c r="P17" s="53"/>
      <c r="Q17" s="54"/>
      <c r="R17" s="54"/>
    </row>
    <row r="18" spans="3:18" ht="15" customHeight="1" thickBot="1" x14ac:dyDescent="0.25">
      <c r="C18" s="47" t="s">
        <v>129</v>
      </c>
      <c r="D18" s="48">
        <v>45125</v>
      </c>
      <c r="E18" s="49">
        <v>164</v>
      </c>
      <c r="F18" s="49">
        <v>23</v>
      </c>
      <c r="G18" s="49">
        <v>141</v>
      </c>
      <c r="H18" s="49">
        <v>135</v>
      </c>
      <c r="I18" s="49">
        <v>6</v>
      </c>
      <c r="J18" s="49">
        <v>127</v>
      </c>
      <c r="K18" s="49">
        <v>5</v>
      </c>
      <c r="L18" s="50">
        <f t="shared" si="0"/>
        <v>0.94074074074074077</v>
      </c>
      <c r="M18" s="51">
        <f t="shared" si="1"/>
        <v>3.5714285714285712E-2</v>
      </c>
      <c r="O18" s="52">
        <f t="shared" si="2"/>
        <v>-0.32211538461538458</v>
      </c>
      <c r="P18" s="53"/>
      <c r="Q18" s="54"/>
      <c r="R18" s="54"/>
    </row>
    <row r="19" spans="3:18" ht="15" customHeight="1" thickBot="1" x14ac:dyDescent="0.25">
      <c r="C19" s="47" t="s">
        <v>130</v>
      </c>
      <c r="D19" s="48">
        <v>45126</v>
      </c>
      <c r="E19" s="49">
        <v>152</v>
      </c>
      <c r="F19" s="49">
        <v>19</v>
      </c>
      <c r="G19" s="49">
        <v>133</v>
      </c>
      <c r="H19" s="49">
        <v>126</v>
      </c>
      <c r="I19" s="49">
        <v>7</v>
      </c>
      <c r="J19" s="49">
        <v>120</v>
      </c>
      <c r="K19" s="49">
        <v>7</v>
      </c>
      <c r="L19" s="50">
        <f t="shared" si="0"/>
        <v>0.95238095238095233</v>
      </c>
      <c r="M19" s="51">
        <f t="shared" si="1"/>
        <v>5.2631578947368418E-2</v>
      </c>
      <c r="O19" s="52">
        <f t="shared" si="2"/>
        <v>-0.36057692307692313</v>
      </c>
      <c r="P19" s="53"/>
      <c r="Q19" s="54"/>
      <c r="R19" s="54"/>
    </row>
    <row r="20" spans="3:18" ht="15" customHeight="1" thickBot="1" x14ac:dyDescent="0.25">
      <c r="C20" s="47" t="s">
        <v>131</v>
      </c>
      <c r="D20" s="48">
        <v>45127</v>
      </c>
      <c r="E20" s="49">
        <v>159</v>
      </c>
      <c r="F20" s="49">
        <v>19</v>
      </c>
      <c r="G20" s="49">
        <v>140</v>
      </c>
      <c r="H20" s="49">
        <v>130</v>
      </c>
      <c r="I20" s="49">
        <v>10</v>
      </c>
      <c r="J20" s="49">
        <v>116</v>
      </c>
      <c r="K20" s="49">
        <v>10</v>
      </c>
      <c r="L20" s="50">
        <f t="shared" si="0"/>
        <v>0.89230769230769236</v>
      </c>
      <c r="M20" s="51">
        <f t="shared" si="1"/>
        <v>7.1428571428571425E-2</v>
      </c>
      <c r="O20" s="52">
        <f t="shared" si="2"/>
        <v>-0.32692307692307687</v>
      </c>
      <c r="P20" s="53"/>
      <c r="Q20" s="54"/>
      <c r="R20" s="54"/>
    </row>
    <row r="21" spans="3:18" ht="15" customHeight="1" thickBot="1" x14ac:dyDescent="0.25">
      <c r="C21" s="47" t="s">
        <v>132</v>
      </c>
      <c r="D21" s="48">
        <v>45128</v>
      </c>
      <c r="E21" s="49">
        <v>113</v>
      </c>
      <c r="F21" s="49">
        <v>9</v>
      </c>
      <c r="G21" s="49">
        <v>104</v>
      </c>
      <c r="H21" s="49">
        <v>100</v>
      </c>
      <c r="I21" s="49">
        <v>4</v>
      </c>
      <c r="J21" s="49">
        <v>95</v>
      </c>
      <c r="K21" s="49">
        <v>4</v>
      </c>
      <c r="L21" s="50">
        <f t="shared" si="0"/>
        <v>0.95</v>
      </c>
      <c r="M21" s="51">
        <f t="shared" si="1"/>
        <v>3.8461538461538464E-2</v>
      </c>
      <c r="O21" s="52">
        <f t="shared" si="2"/>
        <v>-0.5</v>
      </c>
      <c r="P21" s="53"/>
      <c r="Q21" s="54"/>
      <c r="R21" s="54"/>
    </row>
    <row r="22" spans="3:18" ht="15" customHeight="1" thickBot="1" x14ac:dyDescent="0.25">
      <c r="C22" s="47" t="s">
        <v>127</v>
      </c>
      <c r="D22" s="48">
        <v>45131</v>
      </c>
      <c r="E22" s="49">
        <v>169</v>
      </c>
      <c r="F22" s="49">
        <v>20</v>
      </c>
      <c r="G22" s="49">
        <v>149</v>
      </c>
      <c r="H22" s="49">
        <v>146</v>
      </c>
      <c r="I22" s="49">
        <v>3</v>
      </c>
      <c r="J22" s="49">
        <v>141</v>
      </c>
      <c r="K22" s="49">
        <v>3</v>
      </c>
      <c r="L22" s="50">
        <f t="shared" si="0"/>
        <v>0.96575342465753422</v>
      </c>
      <c r="M22" s="51">
        <f t="shared" si="1"/>
        <v>2.0134228187919462E-2</v>
      </c>
      <c r="O22" s="52">
        <f t="shared" si="2"/>
        <v>-0.28365384615384615</v>
      </c>
      <c r="P22" s="53"/>
      <c r="Q22" s="54"/>
      <c r="R22" s="54"/>
    </row>
    <row r="23" spans="3:18" ht="15" customHeight="1" thickBot="1" x14ac:dyDescent="0.25">
      <c r="C23" s="47" t="s">
        <v>129</v>
      </c>
      <c r="D23" s="48">
        <v>45132</v>
      </c>
      <c r="E23" s="49">
        <v>128</v>
      </c>
      <c r="F23" s="49">
        <v>21</v>
      </c>
      <c r="G23" s="49">
        <v>107</v>
      </c>
      <c r="H23" s="49">
        <v>106</v>
      </c>
      <c r="I23" s="49">
        <v>1</v>
      </c>
      <c r="J23" s="49">
        <v>101</v>
      </c>
      <c r="K23" s="49">
        <v>1</v>
      </c>
      <c r="L23" s="50">
        <f t="shared" si="0"/>
        <v>0.95283018867924529</v>
      </c>
      <c r="M23" s="51">
        <f t="shared" si="1"/>
        <v>9.3457943925233638E-3</v>
      </c>
      <c r="O23" s="52">
        <f t="shared" si="2"/>
        <v>-0.48557692307692313</v>
      </c>
      <c r="P23" s="53"/>
      <c r="Q23" s="54"/>
      <c r="R23" s="54"/>
    </row>
    <row r="24" spans="3:18" ht="15" customHeight="1" thickBot="1" x14ac:dyDescent="0.25">
      <c r="C24" s="47" t="s">
        <v>130</v>
      </c>
      <c r="D24" s="48">
        <v>45133</v>
      </c>
      <c r="E24" s="49">
        <v>162</v>
      </c>
      <c r="F24" s="49">
        <v>18</v>
      </c>
      <c r="G24" s="49">
        <v>144</v>
      </c>
      <c r="H24" s="49">
        <v>138</v>
      </c>
      <c r="I24" s="49">
        <v>6</v>
      </c>
      <c r="J24" s="49">
        <v>127</v>
      </c>
      <c r="K24" s="49">
        <v>6</v>
      </c>
      <c r="L24" s="50">
        <f t="shared" si="0"/>
        <v>0.92028985507246375</v>
      </c>
      <c r="M24" s="51">
        <f t="shared" si="1"/>
        <v>4.1666666666666664E-2</v>
      </c>
      <c r="O24" s="52">
        <f t="shared" si="2"/>
        <v>-0.30769230769230771</v>
      </c>
      <c r="P24" s="53"/>
      <c r="Q24" s="54"/>
      <c r="R24" s="54"/>
    </row>
    <row r="25" spans="3:18" ht="15" customHeight="1" thickBot="1" x14ac:dyDescent="0.25">
      <c r="C25" s="47" t="s">
        <v>131</v>
      </c>
      <c r="D25" s="48">
        <v>45134</v>
      </c>
      <c r="E25" s="49">
        <v>205</v>
      </c>
      <c r="F25" s="49">
        <v>30</v>
      </c>
      <c r="G25" s="49">
        <v>175</v>
      </c>
      <c r="H25" s="49">
        <v>171</v>
      </c>
      <c r="I25" s="49">
        <v>4</v>
      </c>
      <c r="J25" s="49">
        <v>163</v>
      </c>
      <c r="K25" s="49">
        <v>4</v>
      </c>
      <c r="L25" s="50">
        <f t="shared" si="0"/>
        <v>0.95321637426900585</v>
      </c>
      <c r="M25" s="51">
        <f t="shared" si="1"/>
        <v>2.2857142857142857E-2</v>
      </c>
      <c r="O25" s="52">
        <f t="shared" si="2"/>
        <v>-0.15865384615384615</v>
      </c>
      <c r="P25" s="53"/>
      <c r="Q25" s="54"/>
      <c r="R25" s="54"/>
    </row>
    <row r="26" spans="3:18" ht="15" customHeight="1" thickBot="1" x14ac:dyDescent="0.25">
      <c r="C26" s="47" t="s">
        <v>132</v>
      </c>
      <c r="D26" s="48">
        <v>45135</v>
      </c>
      <c r="E26" s="49">
        <v>156</v>
      </c>
      <c r="F26" s="49">
        <v>19</v>
      </c>
      <c r="G26" s="49">
        <v>137</v>
      </c>
      <c r="H26" s="49">
        <v>136</v>
      </c>
      <c r="I26" s="49">
        <v>1</v>
      </c>
      <c r="J26" s="49">
        <v>130</v>
      </c>
      <c r="K26" s="49">
        <v>1</v>
      </c>
      <c r="L26" s="50">
        <f t="shared" si="0"/>
        <v>0.95588235294117652</v>
      </c>
      <c r="M26" s="51">
        <f t="shared" si="1"/>
        <v>7.2992700729927005E-3</v>
      </c>
      <c r="O26" s="52">
        <f t="shared" si="2"/>
        <v>-0.34134615384615385</v>
      </c>
      <c r="P26" s="53"/>
      <c r="Q26" s="54"/>
      <c r="R26" s="54"/>
    </row>
    <row r="27" spans="3:18" ht="15" customHeight="1" x14ac:dyDescent="0.2">
      <c r="C27" s="47" t="s">
        <v>127</v>
      </c>
      <c r="D27" s="48">
        <v>45138</v>
      </c>
      <c r="E27" s="49">
        <v>203</v>
      </c>
      <c r="F27" s="49">
        <v>21</v>
      </c>
      <c r="G27" s="49">
        <v>182</v>
      </c>
      <c r="H27" s="49">
        <v>176</v>
      </c>
      <c r="I27" s="49">
        <v>6</v>
      </c>
      <c r="J27" s="49">
        <v>167</v>
      </c>
      <c r="K27" s="49">
        <v>6</v>
      </c>
      <c r="L27" s="50">
        <f t="shared" si="0"/>
        <v>0.94886363636363635</v>
      </c>
      <c r="M27" s="51">
        <f t="shared" si="1"/>
        <v>3.2967032967032968E-2</v>
      </c>
      <c r="O27" s="52">
        <f t="shared" si="2"/>
        <v>-0.125</v>
      </c>
      <c r="P27" s="53"/>
      <c r="Q27" s="54"/>
      <c r="R27" s="54"/>
    </row>
    <row r="28" spans="3:18" ht="15" customHeight="1" x14ac:dyDescent="0.2">
      <c r="E28" s="54">
        <f t="shared" ref="E28:K28" si="5">SUM(E7:E27)</f>
        <v>3850</v>
      </c>
      <c r="F28" s="54">
        <f t="shared" si="5"/>
        <v>521</v>
      </c>
      <c r="G28" s="54">
        <f t="shared" si="5"/>
        <v>3329</v>
      </c>
      <c r="H28" s="54">
        <f t="shared" si="5"/>
        <v>3105</v>
      </c>
      <c r="I28" s="54">
        <f t="shared" si="5"/>
        <v>224</v>
      </c>
      <c r="J28" s="54">
        <f t="shared" si="5"/>
        <v>2807</v>
      </c>
      <c r="K28" s="54">
        <f t="shared" si="5"/>
        <v>216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7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D5EEF-28E3-43EF-9C62-8B122EE372AB}">
  <sheetPr>
    <tabColor rgb="FF7030A0"/>
  </sheetPr>
  <dimension ref="A1"/>
  <sheetViews>
    <sheetView showGridLines="0" workbookViewId="0">
      <selection activeCell="Q58" sqref="Q5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SLA 09</vt:lpstr>
      <vt:lpstr>Mensile Luglio 2023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2023-08-03T10:29:10Z</dcterms:created>
  <dcterms:modified xsi:type="dcterms:W3CDTF">2023-08-03T13:52:49Z</dcterms:modified>
</cp:coreProperties>
</file>